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24675" windowHeight="11805"/>
  </bookViews>
  <sheets>
    <sheet name="2" sheetId="1" r:id="rId1"/>
  </sheets>
  <definedNames>
    <definedName name="Z_D7B21CAF_9A6E_46A4_BB03_10CF6BF57C8B_.wvu.PrintArea" localSheetId="0" hidden="1">'2'!$A$1:$BW$46</definedName>
    <definedName name="_xlnm.Print_Area" localSheetId="0">'2'!$A$1:$BW$45</definedName>
  </definedNames>
  <calcPr calcId="145621"/>
</workbook>
</file>

<file path=xl/calcChain.xml><?xml version="1.0" encoding="utf-8"?>
<calcChain xmlns="http://schemas.openxmlformats.org/spreadsheetml/2006/main">
  <c r="AQ40" i="1" l="1"/>
  <c r="AN40" i="1"/>
  <c r="U40" i="1"/>
  <c r="L40" i="1"/>
  <c r="K40" i="1"/>
  <c r="AQ28" i="1" l="1"/>
  <c r="U28" i="1"/>
  <c r="L28" i="1"/>
  <c r="AQ39" i="1" l="1"/>
  <c r="AN39" i="1"/>
  <c r="BR39" i="1" s="1"/>
  <c r="BU39" i="1" s="1"/>
  <c r="AL40" i="1"/>
  <c r="BP40" i="1" s="1"/>
  <c r="BM40" i="1" s="1"/>
  <c r="U39" i="1"/>
  <c r="T40" i="1"/>
  <c r="T39" i="1" s="1"/>
  <c r="I40" i="1"/>
  <c r="I39" i="1" s="1"/>
  <c r="H40" i="1"/>
  <c r="H39" i="1" s="1"/>
  <c r="AL39" i="1"/>
  <c r="BP39" i="1" s="1"/>
  <c r="BM39" i="1" s="1"/>
  <c r="AI39" i="1"/>
  <c r="L39" i="1"/>
  <c r="K39" i="1"/>
  <c r="BR38" i="1"/>
  <c r="BU38" i="1" s="1"/>
  <c r="AL38" i="1"/>
  <c r="BP38" i="1" s="1"/>
  <c r="BM38" i="1" s="1"/>
  <c r="AI38" i="1"/>
  <c r="T38" i="1"/>
  <c r="I38" i="1"/>
  <c r="H38" i="1"/>
  <c r="BU37" i="1"/>
  <c r="BR37" i="1"/>
  <c r="AL37" i="1"/>
  <c r="AI37" i="1" s="1"/>
  <c r="T37" i="1"/>
  <c r="I37" i="1"/>
  <c r="H37" i="1"/>
  <c r="BU36" i="1"/>
  <c r="BR36" i="1"/>
  <c r="BP36" i="1"/>
  <c r="BM36" i="1"/>
  <c r="AL36" i="1"/>
  <c r="AI36" i="1" s="1"/>
  <c r="T36" i="1"/>
  <c r="I36" i="1"/>
  <c r="I35" i="1" s="1"/>
  <c r="H36" i="1"/>
  <c r="H35" i="1" s="1"/>
  <c r="BR35" i="1"/>
  <c r="BU35" i="1" s="1"/>
  <c r="T35" i="1"/>
  <c r="BR34" i="1"/>
  <c r="BU34" i="1" s="1"/>
  <c r="AL34" i="1"/>
  <c r="BP34" i="1" s="1"/>
  <c r="BM34" i="1" s="1"/>
  <c r="AI34" i="1"/>
  <c r="T34" i="1"/>
  <c r="T33" i="1" s="1"/>
  <c r="I34" i="1"/>
  <c r="H34" i="1"/>
  <c r="BU33" i="1"/>
  <c r="BR33" i="1"/>
  <c r="AL33" i="1"/>
  <c r="AI33" i="1" s="1"/>
  <c r="I33" i="1"/>
  <c r="H33" i="1"/>
  <c r="BR32" i="1"/>
  <c r="BU32" i="1" s="1"/>
  <c r="BP32" i="1"/>
  <c r="BM32" i="1"/>
  <c r="AL32" i="1"/>
  <c r="AI32" i="1" s="1"/>
  <c r="T32" i="1"/>
  <c r="I32" i="1"/>
  <c r="I31" i="1" s="1"/>
  <c r="H32" i="1"/>
  <c r="BR31" i="1"/>
  <c r="BU31" i="1" s="1"/>
  <c r="BP31" i="1"/>
  <c r="BM31" i="1" s="1"/>
  <c r="AL31" i="1"/>
  <c r="AI31" i="1"/>
  <c r="T31" i="1"/>
  <c r="H31" i="1"/>
  <c r="AQ30" i="1"/>
  <c r="AQ29" i="1" s="1"/>
  <c r="AN30" i="1"/>
  <c r="AN29" i="1" s="1"/>
  <c r="BR29" i="1" s="1"/>
  <c r="BU29" i="1" s="1"/>
  <c r="AL30" i="1"/>
  <c r="BP30" i="1" s="1"/>
  <c r="BM30" i="1" s="1"/>
  <c r="AI30" i="1"/>
  <c r="U30" i="1"/>
  <c r="U29" i="1" s="1"/>
  <c r="T30" i="1"/>
  <c r="T29" i="1" s="1"/>
  <c r="L30" i="1"/>
  <c r="K30" i="1"/>
  <c r="I30" i="1"/>
  <c r="I29" i="1" s="1"/>
  <c r="H30" i="1"/>
  <c r="H29" i="1" s="1"/>
  <c r="AL29" i="1"/>
  <c r="BP29" i="1" s="1"/>
  <c r="BM29" i="1" s="1"/>
  <c r="AI29" i="1"/>
  <c r="L29" i="1"/>
  <c r="K29" i="1"/>
  <c r="AQ27" i="1"/>
  <c r="AN28" i="1"/>
  <c r="BR28" i="1" s="1"/>
  <c r="BU28" i="1" s="1"/>
  <c r="AL28" i="1"/>
  <c r="BP28" i="1" s="1"/>
  <c r="BM28" i="1" s="1"/>
  <c r="U27" i="1"/>
  <c r="T28" i="1"/>
  <c r="T27" i="1" s="1"/>
  <c r="T26" i="1" s="1"/>
  <c r="T15" i="1" s="1"/>
  <c r="K28" i="1"/>
  <c r="I28" i="1"/>
  <c r="I27" i="1" s="1"/>
  <c r="I26" i="1" s="1"/>
  <c r="I15" i="1" s="1"/>
  <c r="H28" i="1"/>
  <c r="H27" i="1" s="1"/>
  <c r="H26" i="1" s="1"/>
  <c r="H15" i="1" s="1"/>
  <c r="AL27" i="1"/>
  <c r="AI27" i="1"/>
  <c r="L27" i="1"/>
  <c r="K27" i="1"/>
  <c r="BR25" i="1"/>
  <c r="BU25" i="1" s="1"/>
  <c r="BP25" i="1"/>
  <c r="BU24" i="1"/>
  <c r="BR24" i="1"/>
  <c r="BP24" i="1"/>
  <c r="BR23" i="1"/>
  <c r="BU23" i="1" s="1"/>
  <c r="BP23" i="1"/>
  <c r="BR22" i="1"/>
  <c r="BU22" i="1" s="1"/>
  <c r="BU21" i="1"/>
  <c r="BR21" i="1"/>
  <c r="BP21" i="1"/>
  <c r="BM21" i="1"/>
  <c r="T21" i="1"/>
  <c r="T17" i="1" s="1"/>
  <c r="I21" i="1"/>
  <c r="H21" i="1"/>
  <c r="BR20" i="1"/>
  <c r="BU20" i="1" s="1"/>
  <c r="BP20" i="1"/>
  <c r="BR19" i="1"/>
  <c r="BU19" i="1" s="1"/>
  <c r="BP19" i="1"/>
  <c r="BR18" i="1"/>
  <c r="BU18" i="1" s="1"/>
  <c r="BP18" i="1"/>
  <c r="BU17" i="1"/>
  <c r="BR17" i="1"/>
  <c r="BP17" i="1"/>
  <c r="I17" i="1"/>
  <c r="H17" i="1"/>
  <c r="BR16" i="1"/>
  <c r="BU16" i="1" s="1"/>
  <c r="BP16" i="1"/>
  <c r="AS14" i="1"/>
  <c r="AQ26" i="1" l="1"/>
  <c r="AQ15" i="1" s="1"/>
  <c r="AN15" i="1" s="1"/>
  <c r="BR15" i="1" s="1"/>
  <c r="BU15" i="1" s="1"/>
  <c r="K26" i="1"/>
  <c r="K15" i="1" s="1"/>
  <c r="L26" i="1"/>
  <c r="L15" i="1" s="1"/>
  <c r="U26" i="1"/>
  <c r="U15" i="1" s="1"/>
  <c r="AL26" i="1"/>
  <c r="BR30" i="1"/>
  <c r="BU30" i="1" s="1"/>
  <c r="BR40" i="1"/>
  <c r="BU40" i="1" s="1"/>
  <c r="AN27" i="1"/>
  <c r="AI28" i="1"/>
  <c r="BP33" i="1"/>
  <c r="BM33" i="1" s="1"/>
  <c r="AL35" i="1"/>
  <c r="BP37" i="1"/>
  <c r="BM37" i="1" s="1"/>
  <c r="AI40" i="1"/>
  <c r="BP27" i="1"/>
  <c r="BM27" i="1" s="1"/>
  <c r="BP26" i="1" l="1"/>
  <c r="BM26" i="1" s="1"/>
  <c r="AI26" i="1"/>
  <c r="AL15" i="1"/>
  <c r="AI15" i="1" s="1"/>
  <c r="BM15" i="1" s="1"/>
  <c r="BP15" i="1" s="1"/>
  <c r="AN26" i="1"/>
  <c r="BR26" i="1" s="1"/>
  <c r="BU26" i="1" s="1"/>
  <c r="BR27" i="1"/>
  <c r="BU27" i="1" s="1"/>
  <c r="AI35" i="1"/>
  <c r="BP35" i="1"/>
  <c r="BM35" i="1" s="1"/>
</calcChain>
</file>

<file path=xl/sharedStrings.xml><?xml version="1.0" encoding="utf-8"?>
<sst xmlns="http://schemas.openxmlformats.org/spreadsheetml/2006/main" count="1848" uniqueCount="143">
  <si>
    <t>Форма 2. План финансирования капитальных вложений по инвестиционным проектам</t>
  </si>
  <si>
    <r>
      <t xml:space="preserve">Инвестиционная программа </t>
    </r>
    <r>
      <rPr>
        <u/>
        <sz val="10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</si>
  <si>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</si>
  <si>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рапоряжением Министерства энергетики, ЖКК и городской среды Ульяновской области от 30.10.2019 г. №141-од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</si>
  <si>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</si>
  <si>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</si>
  <si>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</si>
  <si>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</si>
  <si>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</si>
  <si>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</si>
  <si>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</si>
  <si>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</si>
  <si>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</si>
  <si>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01.01.19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</si>
  <si>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</si>
  <si>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</si>
  <si>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млн. рублей 
(с НДС) </t>
  </si>
  <si>
    <t>Финансирование капитальных вложений 2019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</si>
  <si>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</si>
  <si>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</si>
  <si>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</si>
  <si>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</si>
  <si>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2020 года</t>
  </si>
  <si>
    <t>Предложение по корректировке утвержденного плана 2020 года</t>
  </si>
  <si>
    <t>План 2021 года</t>
  </si>
  <si>
    <t>Предложение по корректировке утвержденного плана 2021 года</t>
  </si>
  <si>
    <t>План 2022 года</t>
  </si>
  <si>
    <t xml:space="preserve">Предложение по корректировке утвержденного плана 2022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</si>
  <si>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</si>
  <si>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</si>
  <si>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</si>
  <si>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
млн рублей 
(с НДС)</t>
  </si>
  <si>
    <t>в ценах, сложившихся ко времени составления сметной документации, 
млн рублей (с НДС)</t>
  </si>
  <si>
    <t>месяц и год составления сметной документации</t>
  </si>
  <si>
    <t>в базисном уровне цен, млн рублей
(с НДС)</t>
  </si>
  <si>
    <t>в ценах, сложившихся ко времени составления сметной документации, млн рублей 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</si>
  <si>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</si>
  <si>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</si>
  <si>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 
на 01.01.20 года </t>
  </si>
  <si>
    <r>
      <t>План 
на 01.01.года X</t>
    </r>
    <r>
      <rPr>
        <vertAlign val="superscript"/>
        <sz val="10"/>
        <rFont val="Times New Roman"/>
        <family val="1"/>
        <charset val="204"/>
      </rPr>
      <t>4)</t>
    </r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</si>
  <si>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</si>
  <si>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</si>
  <si>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</si>
  <si>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</si>
  <si>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</si>
  <si>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</si>
  <si>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</si>
  <si>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</si>
  <si>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</si>
  <si>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</si>
  <si>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</si>
  <si>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</si>
  <si>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</si>
  <si>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</si>
  <si>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</si>
  <si>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</si>
  <si>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</si>
  <si>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</si>
  <si>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</si>
  <si>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</si>
  <si>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</si>
  <si>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</si>
  <si>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</si>
  <si>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</si>
  <si>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</si>
  <si>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</si>
  <si>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</si>
  <si>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</si>
  <si>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</si>
  <si>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</si>
  <si>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</si>
  <si>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</si>
  <si>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</si>
  <si>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</si>
  <si>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</si>
  <si>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</si>
  <si>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</si>
  <si>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</si>
  <si>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</si>
  <si>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</si>
  <si>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</si>
  <si>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</si>
  <si>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</si>
  <si>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</si>
  <si>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</si>
  <si>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</si>
  <si>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</si>
  <si>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</si>
  <si>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</si>
  <si>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</si>
  <si>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</si>
  <si>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</si>
  <si>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</si>
  <si>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</si>
  <si>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</si>
  <si>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</si>
  <si>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</si>
  <si>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</si>
  <si>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</si>
  <si>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</si>
  <si>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</si>
  <si>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</si>
  <si>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</si>
  <si>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</si>
  <si>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</si>
  <si>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</si>
  <si>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</si>
  <si>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</si>
  <si>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</si>
  <si>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I_VTiOT_01.01</t>
  </si>
  <si>
    <t>1.6.2</t>
  </si>
  <si>
    <t>Приобретение автотранспортной техники</t>
  </si>
  <si>
    <t>1.6.2.1</t>
  </si>
  <si>
    <t>I_AVTO_01.02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</si>
  <si>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</si>
  <si>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</si>
  <si>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</si>
  <si>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</si>
  <si>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I_OOS_01.03</t>
  </si>
  <si>
    <t>1.6.4</t>
  </si>
  <si>
    <t>Монтаж охранной и пожарной сигнализации (ОПС)</t>
  </si>
  <si>
    <t>1.6.4.1</t>
  </si>
  <si>
    <t>Монтаж ОПС</t>
  </si>
  <si>
    <t>I_OPS_01.04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</si>
  <si>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</si>
  <si>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</si>
  <si>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</si>
  <si>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</si>
  <si>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I_COK.POK_01.05</t>
  </si>
  <si>
    <t>1.6.6</t>
  </si>
  <si>
    <t>Энергосбережение</t>
  </si>
  <si>
    <t>1.6.6.1</t>
  </si>
  <si>
    <t>I_ENERGOSB_01.06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</si>
  <si>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</si>
  <si>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</si>
  <si>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</si>
  <si>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</si>
  <si>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I_KUE_01.07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</si>
  <si>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</si>
  <si>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</si>
  <si>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</si>
  <si>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0"/>
        <rFont val="Times New Roman"/>
        <family val="1"/>
        <charset val="204"/>
      </rPr>
      <t>4)</t>
    </r>
    <r>
      <rPr>
        <sz val="10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</si>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</sst>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4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4" applyNumberFormat="0" applyAlignment="0" applyProtection="0"/>
    <xf numFmtId="0" fontId="15" fillId="21" borderId="15" applyNumberFormat="0" applyAlignment="0" applyProtection="0"/>
    <xf numFmtId="0" fontId="16" fillId="21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2" borderId="20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26" fillId="0" borderId="0"/>
    <xf numFmtId="0" fontId="8" fillId="0" borderId="0"/>
    <xf numFmtId="0" fontId="25" fillId="0" borderId="0"/>
    <xf numFmtId="0" fontId="8" fillId="0" borderId="0"/>
    <xf numFmtId="0" fontId="27" fillId="0" borderId="0"/>
    <xf numFmtId="0" fontId="8" fillId="0" borderId="0"/>
    <xf numFmtId="164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1" fillId="24" borderId="21" applyNumberFormat="0" applyFont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75">
    <xf numFmtId="0" fontId="0" fillId="0" borderId="0" xfId="0"/>
    <xf numFmtId="0" fontId="3" fillId="0" borderId="0" xfId="0" applyFont="1" applyFill="1"/>
    <xf numFmtId="0" fontId="3" fillId="0" borderId="0" xfId="0" applyNumberFormat="1" applyFont="1" applyFill="1"/>
    <xf numFmtId="0" fontId="3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7" fillId="0" borderId="0" xfId="1" applyFont="1" applyFill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vertical="top"/>
    </xf>
    <xf numFmtId="0" fontId="5" fillId="0" borderId="0" xfId="1" applyNumberFormat="1" applyFont="1" applyFill="1" applyAlignment="1">
      <alignment vertical="top"/>
    </xf>
    <xf numFmtId="0" fontId="3" fillId="0" borderId="0" xfId="2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NumberFormat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6" xfId="0" applyFont="1" applyFill="1" applyBorder="1"/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9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3" fillId="2" borderId="0" xfId="0" applyFont="1" applyFill="1"/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wrapText="1"/>
    </xf>
    <xf numFmtId="49" fontId="5" fillId="0" borderId="1" xfId="1" applyNumberFormat="1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53"/>
  <sheetViews>
    <sheetView tabSelected="1" view="pageBreakPreview" zoomScale="85" zoomScaleNormal="100" zoomScaleSheetLayoutView="85" workbookViewId="0">
      <selection activeCell="A6" sqref="A6:AH6"/>
    </sheetView>
  </sheetViews>
  <sheetFormatPr defaultRowHeight="12.75" x14ac:dyDescent="0.2"/>
  <cols>
    <col min="1" max="1" width="7" style="1" customWidth="1"/>
    <col min="2" max="2" width="33.875" style="17" customWidth="1"/>
    <col min="3" max="3" width="13.25" style="1" customWidth="1"/>
    <col min="4" max="4" width="5.5" style="1" customWidth="1"/>
    <col min="5" max="5" width="6" style="1" customWidth="1"/>
    <col min="6" max="6" width="6.375" style="1" customWidth="1"/>
    <col min="7" max="7" width="5" style="1" customWidth="1"/>
    <col min="8" max="8" width="9.625" style="1" customWidth="1"/>
    <col min="9" max="9" width="9.125" style="1" customWidth="1"/>
    <col min="10" max="10" width="5.25" style="1" customWidth="1"/>
    <col min="11" max="11" width="7.125" style="1" customWidth="1"/>
    <col min="12" max="12" width="9.875" style="1" customWidth="1"/>
    <col min="13" max="13" width="6.125" style="1" customWidth="1"/>
    <col min="14" max="14" width="5.25" style="1" customWidth="1"/>
    <col min="15" max="15" width="13.125" style="1" customWidth="1"/>
    <col min="16" max="16" width="10.25" style="1" customWidth="1"/>
    <col min="17" max="17" width="9.75" style="1" customWidth="1"/>
    <col min="18" max="19" width="12.375" style="1" customWidth="1"/>
    <col min="20" max="21" width="8.375" style="1" customWidth="1"/>
    <col min="22" max="24" width="6.375" style="1" customWidth="1"/>
    <col min="25" max="25" width="7.625" style="1" customWidth="1"/>
    <col min="26" max="26" width="3.625" style="1" customWidth="1"/>
    <col min="27" max="27" width="8" style="1" customWidth="1"/>
    <col min="28" max="28" width="10.875" style="1" customWidth="1"/>
    <col min="29" max="29" width="6.125" style="1" customWidth="1"/>
    <col min="30" max="30" width="5.25" style="1" customWidth="1"/>
    <col min="31" max="31" width="3.5" style="1" customWidth="1"/>
    <col min="32" max="32" width="8.25" style="1" customWidth="1"/>
    <col min="33" max="33" width="11.75" style="1" customWidth="1"/>
    <col min="34" max="34" width="4.75" style="1" customWidth="1"/>
    <col min="35" max="35" width="6.75" style="1" bestFit="1" customWidth="1"/>
    <col min="36" max="36" width="4.25" style="1" customWidth="1"/>
    <col min="37" max="37" width="8.5" style="1" customWidth="1"/>
    <col min="38" max="38" width="10.75" style="2" customWidth="1"/>
    <col min="39" max="39" width="4.625" style="1" customWidth="1"/>
    <col min="40" max="40" width="6.625" style="1" customWidth="1"/>
    <col min="41" max="41" width="4.2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3.375" style="1" customWidth="1"/>
    <col min="47" max="47" width="8.875" style="1" customWidth="1"/>
    <col min="48" max="48" width="10.375" style="1" customWidth="1"/>
    <col min="49" max="49" width="7.875" style="1" customWidth="1"/>
    <col min="50" max="50" width="7.25" style="1" customWidth="1"/>
    <col min="51" max="51" width="3.375" style="1" customWidth="1"/>
    <col min="52" max="52" width="9.25" style="1" customWidth="1"/>
    <col min="53" max="53" width="9.75" style="1" customWidth="1"/>
    <col min="54" max="55" width="7.25" style="1" customWidth="1"/>
    <col min="56" max="56" width="3.375" style="1" customWidth="1"/>
    <col min="57" max="57" width="8.75" style="1" customWidth="1"/>
    <col min="58" max="58" width="9.75" style="1" customWidth="1"/>
    <col min="59" max="60" width="7.25" style="1" customWidth="1"/>
    <col min="61" max="61" width="3.125" style="1" customWidth="1"/>
    <col min="62" max="62" width="8.625" style="1" customWidth="1"/>
    <col min="63" max="63" width="10.25" style="1" customWidth="1"/>
    <col min="64" max="64" width="7.25" style="1" customWidth="1"/>
    <col min="65" max="65" width="8.25" style="1" customWidth="1"/>
    <col min="66" max="66" width="3.125" style="1" customWidth="1"/>
    <col min="67" max="67" width="9.5" style="1" customWidth="1"/>
    <col min="68" max="68" width="11.25" style="1" customWidth="1"/>
    <col min="69" max="69" width="7.375" style="1" customWidth="1"/>
    <col min="70" max="70" width="5.875" style="1" customWidth="1"/>
    <col min="71" max="71" width="3.125" style="1" customWidth="1"/>
    <col min="72" max="72" width="7.5" style="1" customWidth="1"/>
    <col min="73" max="73" width="9.875" style="1" customWidth="1"/>
    <col min="74" max="74" width="4.875" style="1" customWidth="1"/>
    <col min="75" max="75" width="11.25" style="1" customWidth="1"/>
    <col min="76" max="16384" width="9" style="3"/>
  </cols>
  <sheetData>
    <row r="1" spans="1:75" x14ac:dyDescent="0.2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</row>
    <row r="2" spans="1:75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"/>
      <c r="AJ2" s="4"/>
      <c r="AK2" s="4"/>
      <c r="AL2" s="5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x14ac:dyDescent="0.2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6"/>
      <c r="AJ3" s="6"/>
      <c r="AK3" s="6"/>
      <c r="AL3" s="7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8"/>
      <c r="AJ4" s="8"/>
      <c r="AK4" s="8"/>
      <c r="AL4" s="9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</row>
    <row r="5" spans="1:75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BW5" s="10"/>
    </row>
    <row r="6" spans="1:75" x14ac:dyDescent="0.2">
      <c r="A6" s="45" t="s">
        <v>142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11"/>
      <c r="AJ6" s="11"/>
      <c r="AK6" s="11"/>
      <c r="AL6" s="12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</row>
    <row r="7" spans="1:75" ht="15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13"/>
      <c r="AJ7" s="13"/>
      <c r="AK7" s="13"/>
      <c r="AL7" s="14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</row>
    <row r="8" spans="1:75" ht="15" customHeight="1" x14ac:dyDescent="0.2">
      <c r="A8" s="48" t="s">
        <v>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15"/>
      <c r="AJ8" s="15"/>
      <c r="AK8" s="15"/>
      <c r="AL8" s="16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</row>
    <row r="9" spans="1:75" ht="15" customHeight="1" x14ac:dyDescent="0.2">
      <c r="A9" s="50" t="s">
        <v>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15"/>
      <c r="AJ9" s="15"/>
      <c r="AK9" s="15"/>
      <c r="AL9" s="16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0" spans="1:75" ht="15" customHeight="1" x14ac:dyDescent="0.2">
      <c r="BV10" s="18"/>
    </row>
    <row r="11" spans="1:75" ht="53.25" customHeight="1" x14ac:dyDescent="0.2">
      <c r="A11" s="51" t="s">
        <v>5</v>
      </c>
      <c r="B11" s="52" t="s">
        <v>6</v>
      </c>
      <c r="C11" s="51" t="s">
        <v>7</v>
      </c>
      <c r="D11" s="55" t="s">
        <v>8</v>
      </c>
      <c r="E11" s="55" t="s">
        <v>9</v>
      </c>
      <c r="F11" s="51" t="s">
        <v>10</v>
      </c>
      <c r="G11" s="51"/>
      <c r="H11" s="51" t="s">
        <v>11</v>
      </c>
      <c r="I11" s="51"/>
      <c r="J11" s="51"/>
      <c r="K11" s="51"/>
      <c r="L11" s="51"/>
      <c r="M11" s="51"/>
      <c r="N11" s="62" t="s">
        <v>12</v>
      </c>
      <c r="O11" s="52" t="s">
        <v>13</v>
      </c>
      <c r="P11" s="51" t="s">
        <v>14</v>
      </c>
      <c r="Q11" s="51"/>
      <c r="R11" s="51"/>
      <c r="S11" s="51"/>
      <c r="T11" s="51" t="s">
        <v>15</v>
      </c>
      <c r="U11" s="51"/>
      <c r="V11" s="66" t="s">
        <v>16</v>
      </c>
      <c r="W11" s="67"/>
      <c r="X11" s="68"/>
      <c r="Y11" s="51" t="s">
        <v>17</v>
      </c>
      <c r="Z11" s="51"/>
      <c r="AA11" s="51"/>
      <c r="AB11" s="51"/>
      <c r="AC11" s="51"/>
      <c r="AD11" s="51"/>
      <c r="AE11" s="51"/>
      <c r="AF11" s="51"/>
      <c r="AG11" s="51"/>
      <c r="AH11" s="51"/>
      <c r="AI11" s="19"/>
      <c r="AJ11" s="20"/>
      <c r="AK11" s="20"/>
      <c r="AL11" s="20"/>
      <c r="AM11" s="20"/>
      <c r="AN11" s="57" t="s">
        <v>18</v>
      </c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20"/>
      <c r="BS11" s="20"/>
      <c r="BT11" s="20"/>
      <c r="BU11" s="20"/>
      <c r="BV11" s="21"/>
      <c r="BW11" s="52" t="s">
        <v>19</v>
      </c>
    </row>
    <row r="12" spans="1:75" ht="53.25" customHeight="1" x14ac:dyDescent="0.2">
      <c r="A12" s="51"/>
      <c r="B12" s="53"/>
      <c r="C12" s="51"/>
      <c r="D12" s="55"/>
      <c r="E12" s="55"/>
      <c r="F12" s="51"/>
      <c r="G12" s="51"/>
      <c r="H12" s="56" t="s">
        <v>20</v>
      </c>
      <c r="I12" s="57"/>
      <c r="J12" s="58"/>
      <c r="K12" s="59" t="s">
        <v>21</v>
      </c>
      <c r="L12" s="60"/>
      <c r="M12" s="61"/>
      <c r="N12" s="63"/>
      <c r="O12" s="53"/>
      <c r="P12" s="51" t="s">
        <v>20</v>
      </c>
      <c r="Q12" s="51"/>
      <c r="R12" s="51" t="s">
        <v>21</v>
      </c>
      <c r="S12" s="51"/>
      <c r="T12" s="51"/>
      <c r="U12" s="51"/>
      <c r="V12" s="59"/>
      <c r="W12" s="60"/>
      <c r="X12" s="61"/>
      <c r="Y12" s="51" t="s">
        <v>20</v>
      </c>
      <c r="Z12" s="51"/>
      <c r="AA12" s="51"/>
      <c r="AB12" s="51"/>
      <c r="AC12" s="51"/>
      <c r="AD12" s="51" t="s">
        <v>21</v>
      </c>
      <c r="AE12" s="51"/>
      <c r="AF12" s="51"/>
      <c r="AG12" s="51"/>
      <c r="AH12" s="51"/>
      <c r="AI12" s="56" t="s">
        <v>22</v>
      </c>
      <c r="AJ12" s="57"/>
      <c r="AK12" s="57"/>
      <c r="AL12" s="57"/>
      <c r="AM12" s="58"/>
      <c r="AN12" s="59" t="s">
        <v>23</v>
      </c>
      <c r="AO12" s="57"/>
      <c r="AP12" s="57"/>
      <c r="AQ12" s="57"/>
      <c r="AR12" s="58"/>
      <c r="AS12" s="56" t="s">
        <v>24</v>
      </c>
      <c r="AT12" s="57"/>
      <c r="AU12" s="57"/>
      <c r="AV12" s="57"/>
      <c r="AW12" s="58"/>
      <c r="AX12" s="56" t="s">
        <v>25</v>
      </c>
      <c r="AY12" s="57"/>
      <c r="AZ12" s="57"/>
      <c r="BA12" s="57"/>
      <c r="BB12" s="58"/>
      <c r="BC12" s="56" t="s">
        <v>26</v>
      </c>
      <c r="BD12" s="57"/>
      <c r="BE12" s="57"/>
      <c r="BF12" s="57"/>
      <c r="BG12" s="58"/>
      <c r="BH12" s="56" t="s">
        <v>27</v>
      </c>
      <c r="BI12" s="57"/>
      <c r="BJ12" s="57"/>
      <c r="BK12" s="57"/>
      <c r="BL12" s="58"/>
      <c r="BM12" s="56" t="s">
        <v>28</v>
      </c>
      <c r="BN12" s="57"/>
      <c r="BO12" s="57"/>
      <c r="BP12" s="57"/>
      <c r="BQ12" s="58"/>
      <c r="BR12" s="56" t="s">
        <v>29</v>
      </c>
      <c r="BS12" s="57"/>
      <c r="BT12" s="57"/>
      <c r="BU12" s="57"/>
      <c r="BV12" s="58"/>
      <c r="BW12" s="53"/>
    </row>
    <row r="13" spans="1:75" ht="162.75" x14ac:dyDescent="0.2">
      <c r="A13" s="51"/>
      <c r="B13" s="54"/>
      <c r="C13" s="51"/>
      <c r="D13" s="55"/>
      <c r="E13" s="55"/>
      <c r="F13" s="22" t="s">
        <v>30</v>
      </c>
      <c r="G13" s="23" t="s">
        <v>21</v>
      </c>
      <c r="H13" s="24" t="s">
        <v>31</v>
      </c>
      <c r="I13" s="24" t="s">
        <v>32</v>
      </c>
      <c r="J13" s="24" t="s">
        <v>33</v>
      </c>
      <c r="K13" s="24" t="s">
        <v>34</v>
      </c>
      <c r="L13" s="24" t="s">
        <v>35</v>
      </c>
      <c r="M13" s="24" t="s">
        <v>33</v>
      </c>
      <c r="N13" s="64"/>
      <c r="O13" s="54"/>
      <c r="P13" s="24" t="s">
        <v>36</v>
      </c>
      <c r="Q13" s="24" t="s">
        <v>37</v>
      </c>
      <c r="R13" s="24" t="s">
        <v>36</v>
      </c>
      <c r="S13" s="24" t="s">
        <v>37</v>
      </c>
      <c r="T13" s="25" t="s">
        <v>20</v>
      </c>
      <c r="U13" s="25" t="s">
        <v>21</v>
      </c>
      <c r="V13" s="24" t="s">
        <v>38</v>
      </c>
      <c r="W13" s="24" t="s">
        <v>39</v>
      </c>
      <c r="X13" s="24" t="s">
        <v>40</v>
      </c>
      <c r="Y13" s="24" t="s">
        <v>41</v>
      </c>
      <c r="Z13" s="24" t="s">
        <v>42</v>
      </c>
      <c r="AA13" s="24" t="s">
        <v>43</v>
      </c>
      <c r="AB13" s="25" t="s">
        <v>44</v>
      </c>
      <c r="AC13" s="25" t="s">
        <v>45</v>
      </c>
      <c r="AD13" s="24" t="s">
        <v>41</v>
      </c>
      <c r="AE13" s="24" t="s">
        <v>42</v>
      </c>
      <c r="AF13" s="24" t="s">
        <v>43</v>
      </c>
      <c r="AG13" s="25" t="s">
        <v>44</v>
      </c>
      <c r="AH13" s="25" t="s">
        <v>45</v>
      </c>
      <c r="AI13" s="24" t="s">
        <v>41</v>
      </c>
      <c r="AJ13" s="24" t="s">
        <v>42</v>
      </c>
      <c r="AK13" s="24" t="s">
        <v>43</v>
      </c>
      <c r="AL13" s="26" t="s">
        <v>44</v>
      </c>
      <c r="AM13" s="25" t="s">
        <v>45</v>
      </c>
      <c r="AN13" s="24" t="s">
        <v>41</v>
      </c>
      <c r="AO13" s="24" t="s">
        <v>42</v>
      </c>
      <c r="AP13" s="24" t="s">
        <v>43</v>
      </c>
      <c r="AQ13" s="25" t="s">
        <v>44</v>
      </c>
      <c r="AR13" s="25" t="s">
        <v>45</v>
      </c>
      <c r="AS13" s="24" t="s">
        <v>41</v>
      </c>
      <c r="AT13" s="24" t="s">
        <v>42</v>
      </c>
      <c r="AU13" s="24" t="s">
        <v>43</v>
      </c>
      <c r="AV13" s="25" t="s">
        <v>44</v>
      </c>
      <c r="AW13" s="25" t="s">
        <v>45</v>
      </c>
      <c r="AX13" s="24" t="s">
        <v>41</v>
      </c>
      <c r="AY13" s="24" t="s">
        <v>42</v>
      </c>
      <c r="AZ13" s="24" t="s">
        <v>43</v>
      </c>
      <c r="BA13" s="25" t="s">
        <v>44</v>
      </c>
      <c r="BB13" s="25" t="s">
        <v>45</v>
      </c>
      <c r="BC13" s="24" t="s">
        <v>41</v>
      </c>
      <c r="BD13" s="24" t="s">
        <v>42</v>
      </c>
      <c r="BE13" s="24" t="s">
        <v>43</v>
      </c>
      <c r="BF13" s="25" t="s">
        <v>44</v>
      </c>
      <c r="BG13" s="25" t="s">
        <v>45</v>
      </c>
      <c r="BH13" s="24" t="s">
        <v>41</v>
      </c>
      <c r="BI13" s="24" t="s">
        <v>42</v>
      </c>
      <c r="BJ13" s="24" t="s">
        <v>43</v>
      </c>
      <c r="BK13" s="25" t="s">
        <v>44</v>
      </c>
      <c r="BL13" s="25" t="s">
        <v>45</v>
      </c>
      <c r="BM13" s="24" t="s">
        <v>41</v>
      </c>
      <c r="BN13" s="24" t="s">
        <v>42</v>
      </c>
      <c r="BO13" s="24" t="s">
        <v>43</v>
      </c>
      <c r="BP13" s="25" t="s">
        <v>44</v>
      </c>
      <c r="BQ13" s="25" t="s">
        <v>45</v>
      </c>
      <c r="BR13" s="24" t="s">
        <v>41</v>
      </c>
      <c r="BS13" s="24" t="s">
        <v>42</v>
      </c>
      <c r="BT13" s="24" t="s">
        <v>43</v>
      </c>
      <c r="BU13" s="25" t="s">
        <v>44</v>
      </c>
      <c r="BV13" s="24" t="s">
        <v>45</v>
      </c>
      <c r="BW13" s="54"/>
    </row>
    <row r="14" spans="1:75" ht="25.5" x14ac:dyDescent="0.2">
      <c r="A14" s="27">
        <v>1</v>
      </c>
      <c r="B14" s="27">
        <v>2</v>
      </c>
      <c r="C14" s="27">
        <v>3</v>
      </c>
      <c r="D14" s="27">
        <v>4</v>
      </c>
      <c r="E14" s="27">
        <v>5</v>
      </c>
      <c r="F14" s="27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  <c r="L14" s="27">
        <v>12</v>
      </c>
      <c r="M14" s="27">
        <v>13</v>
      </c>
      <c r="N14" s="27">
        <v>14</v>
      </c>
      <c r="O14" s="27">
        <v>15</v>
      </c>
      <c r="P14" s="28" t="s">
        <v>46</v>
      </c>
      <c r="Q14" s="28" t="s">
        <v>47</v>
      </c>
      <c r="R14" s="28" t="s">
        <v>48</v>
      </c>
      <c r="S14" s="28" t="s">
        <v>49</v>
      </c>
      <c r="T14" s="27">
        <v>17</v>
      </c>
      <c r="U14" s="27">
        <v>18</v>
      </c>
      <c r="V14" s="27">
        <v>19</v>
      </c>
      <c r="W14" s="27">
        <v>20</v>
      </c>
      <c r="X14" s="27">
        <v>21</v>
      </c>
      <c r="Y14" s="27">
        <v>22</v>
      </c>
      <c r="Z14" s="27">
        <v>23</v>
      </c>
      <c r="AA14" s="27">
        <v>24</v>
      </c>
      <c r="AB14" s="27">
        <v>25</v>
      </c>
      <c r="AC14" s="27">
        <v>26</v>
      </c>
      <c r="AD14" s="27">
        <v>27</v>
      </c>
      <c r="AE14" s="27">
        <v>28</v>
      </c>
      <c r="AF14" s="27">
        <v>29</v>
      </c>
      <c r="AG14" s="27">
        <v>30</v>
      </c>
      <c r="AH14" s="27">
        <v>31</v>
      </c>
      <c r="AI14" s="28" t="s">
        <v>50</v>
      </c>
      <c r="AJ14" s="28" t="s">
        <v>51</v>
      </c>
      <c r="AK14" s="28" t="s">
        <v>52</v>
      </c>
      <c r="AL14" s="29" t="s">
        <v>53</v>
      </c>
      <c r="AM14" s="28" t="s">
        <v>54</v>
      </c>
      <c r="AN14" s="28" t="s">
        <v>55</v>
      </c>
      <c r="AO14" s="28" t="s">
        <v>56</v>
      </c>
      <c r="AP14" s="28" t="s">
        <v>57</v>
      </c>
      <c r="AQ14" s="28" t="s">
        <v>58</v>
      </c>
      <c r="AR14" s="28" t="s">
        <v>59</v>
      </c>
      <c r="AS14" s="30" t="str">
        <f>AV14</f>
        <v>32.14</v>
      </c>
      <c r="AT14" s="28" t="s">
        <v>60</v>
      </c>
      <c r="AU14" s="28" t="s">
        <v>61</v>
      </c>
      <c r="AV14" s="28" t="s">
        <v>62</v>
      </c>
      <c r="AW14" s="28" t="s">
        <v>63</v>
      </c>
      <c r="AX14" s="28" t="s">
        <v>64</v>
      </c>
      <c r="AY14" s="28" t="s">
        <v>65</v>
      </c>
      <c r="AZ14" s="28" t="s">
        <v>66</v>
      </c>
      <c r="BA14" s="28" t="s">
        <v>67</v>
      </c>
      <c r="BB14" s="28" t="s">
        <v>68</v>
      </c>
      <c r="BC14" s="28" t="s">
        <v>69</v>
      </c>
      <c r="BD14" s="28" t="s">
        <v>70</v>
      </c>
      <c r="BE14" s="28" t="s">
        <v>71</v>
      </c>
      <c r="BF14" s="28" t="s">
        <v>72</v>
      </c>
      <c r="BG14" s="28" t="s">
        <v>73</v>
      </c>
      <c r="BH14" s="28" t="s">
        <v>74</v>
      </c>
      <c r="BI14" s="28" t="s">
        <v>75</v>
      </c>
      <c r="BJ14" s="28" t="s">
        <v>76</v>
      </c>
      <c r="BK14" s="28" t="s">
        <v>77</v>
      </c>
      <c r="BL14" s="28" t="s">
        <v>78</v>
      </c>
      <c r="BM14" s="27">
        <v>33</v>
      </c>
      <c r="BN14" s="27">
        <v>34</v>
      </c>
      <c r="BO14" s="27">
        <v>35</v>
      </c>
      <c r="BP14" s="27">
        <v>36</v>
      </c>
      <c r="BQ14" s="27">
        <v>37</v>
      </c>
      <c r="BR14" s="27">
        <v>38</v>
      </c>
      <c r="BS14" s="27">
        <v>39</v>
      </c>
      <c r="BT14" s="27">
        <v>40</v>
      </c>
      <c r="BU14" s="27">
        <v>41</v>
      </c>
      <c r="BV14" s="27">
        <v>42</v>
      </c>
      <c r="BW14" s="27">
        <v>43</v>
      </c>
    </row>
    <row r="15" spans="1:75" s="34" customFormat="1" x14ac:dyDescent="0.2">
      <c r="A15" s="31" t="s">
        <v>79</v>
      </c>
      <c r="B15" s="32" t="s">
        <v>80</v>
      </c>
      <c r="C15" s="33" t="s">
        <v>81</v>
      </c>
      <c r="D15" s="27" t="s">
        <v>82</v>
      </c>
      <c r="E15" s="27" t="s">
        <v>82</v>
      </c>
      <c r="F15" s="27" t="s">
        <v>82</v>
      </c>
      <c r="G15" s="27" t="s">
        <v>82</v>
      </c>
      <c r="H15" s="30">
        <f>H26</f>
        <v>113.37083999999999</v>
      </c>
      <c r="I15" s="30">
        <f>I26</f>
        <v>113.37083999999999</v>
      </c>
      <c r="J15" s="30" t="s">
        <v>82</v>
      </c>
      <c r="K15" s="30">
        <f>K26</f>
        <v>31.511759999999999</v>
      </c>
      <c r="L15" s="30">
        <f>L26</f>
        <v>31.416599999999999</v>
      </c>
      <c r="M15" s="30" t="s">
        <v>82</v>
      </c>
      <c r="N15" s="30" t="s">
        <v>82</v>
      </c>
      <c r="O15" s="30" t="s">
        <v>82</v>
      </c>
      <c r="P15" s="30" t="s">
        <v>82</v>
      </c>
      <c r="Q15" s="30" t="s">
        <v>82</v>
      </c>
      <c r="R15" s="30" t="s">
        <v>82</v>
      </c>
      <c r="S15" s="30" t="s">
        <v>82</v>
      </c>
      <c r="T15" s="30">
        <f>T26</f>
        <v>113.37083999999999</v>
      </c>
      <c r="U15" s="30">
        <f>U26</f>
        <v>31.416599999999999</v>
      </c>
      <c r="V15" s="30" t="s">
        <v>82</v>
      </c>
      <c r="W15" s="30" t="s">
        <v>82</v>
      </c>
      <c r="X15" s="30" t="s">
        <v>82</v>
      </c>
      <c r="Y15" s="30" t="s">
        <v>82</v>
      </c>
      <c r="Z15" s="30" t="s">
        <v>82</v>
      </c>
      <c r="AA15" s="30" t="s">
        <v>82</v>
      </c>
      <c r="AB15" s="30" t="s">
        <v>82</v>
      </c>
      <c r="AC15" s="30" t="s">
        <v>82</v>
      </c>
      <c r="AD15" s="30" t="s">
        <v>82</v>
      </c>
      <c r="AE15" s="30" t="s">
        <v>82</v>
      </c>
      <c r="AF15" s="30" t="s">
        <v>82</v>
      </c>
      <c r="AG15" s="30" t="s">
        <v>82</v>
      </c>
      <c r="AH15" s="30" t="s">
        <v>82</v>
      </c>
      <c r="AI15" s="30">
        <f>AL15</f>
        <v>113.37071999999999</v>
      </c>
      <c r="AJ15" s="30" t="s">
        <v>82</v>
      </c>
      <c r="AK15" s="30" t="s">
        <v>82</v>
      </c>
      <c r="AL15" s="30">
        <f>AL26</f>
        <v>113.37071999999999</v>
      </c>
      <c r="AM15" s="30" t="s">
        <v>82</v>
      </c>
      <c r="AN15" s="30">
        <f>AQ15</f>
        <v>31.416599999999999</v>
      </c>
      <c r="AO15" s="30" t="s">
        <v>82</v>
      </c>
      <c r="AP15" s="30" t="s">
        <v>82</v>
      </c>
      <c r="AQ15" s="30">
        <f>AQ26</f>
        <v>31.416599999999999</v>
      </c>
      <c r="AR15" s="30" t="s">
        <v>82</v>
      </c>
      <c r="AS15" s="30" t="s">
        <v>82</v>
      </c>
      <c r="AT15" s="30" t="s">
        <v>82</v>
      </c>
      <c r="AU15" s="30" t="s">
        <v>82</v>
      </c>
      <c r="AV15" s="30" t="s">
        <v>82</v>
      </c>
      <c r="AW15" s="30" t="s">
        <v>82</v>
      </c>
      <c r="AX15" s="30" t="s">
        <v>82</v>
      </c>
      <c r="AY15" s="30" t="s">
        <v>82</v>
      </c>
      <c r="AZ15" s="30" t="s">
        <v>82</v>
      </c>
      <c r="BA15" s="30" t="s">
        <v>82</v>
      </c>
      <c r="BB15" s="30" t="s">
        <v>82</v>
      </c>
      <c r="BC15" s="30" t="s">
        <v>82</v>
      </c>
      <c r="BD15" s="30" t="s">
        <v>82</v>
      </c>
      <c r="BE15" s="30" t="s">
        <v>82</v>
      </c>
      <c r="BF15" s="30" t="s">
        <v>82</v>
      </c>
      <c r="BG15" s="30" t="s">
        <v>82</v>
      </c>
      <c r="BH15" s="30" t="s">
        <v>82</v>
      </c>
      <c r="BI15" s="30" t="s">
        <v>82</v>
      </c>
      <c r="BJ15" s="30" t="s">
        <v>82</v>
      </c>
      <c r="BK15" s="30" t="s">
        <v>82</v>
      </c>
      <c r="BL15" s="30" t="s">
        <v>82</v>
      </c>
      <c r="BM15" s="30">
        <f>AI15</f>
        <v>113.37071999999999</v>
      </c>
      <c r="BN15" s="30" t="s">
        <v>82</v>
      </c>
      <c r="BO15" s="30" t="s">
        <v>82</v>
      </c>
      <c r="BP15" s="30">
        <f t="shared" ref="BP15:BP20" si="0">BM15</f>
        <v>113.37071999999999</v>
      </c>
      <c r="BQ15" s="30" t="s">
        <v>82</v>
      </c>
      <c r="BR15" s="30">
        <f>AN15</f>
        <v>31.416599999999999</v>
      </c>
      <c r="BS15" s="30" t="s">
        <v>82</v>
      </c>
      <c r="BT15" s="30" t="s">
        <v>82</v>
      </c>
      <c r="BU15" s="30">
        <f t="shared" ref="BU15:BU40" si="1">BR15</f>
        <v>31.416599999999999</v>
      </c>
      <c r="BV15" s="30" t="s">
        <v>82</v>
      </c>
      <c r="BW15" s="30" t="s">
        <v>82</v>
      </c>
    </row>
    <row r="16" spans="1:75" ht="25.5" x14ac:dyDescent="0.2">
      <c r="A16" s="31" t="s">
        <v>83</v>
      </c>
      <c r="B16" s="32" t="s">
        <v>84</v>
      </c>
      <c r="C16" s="33" t="s">
        <v>81</v>
      </c>
      <c r="D16" s="27" t="s">
        <v>82</v>
      </c>
      <c r="E16" s="27" t="s">
        <v>82</v>
      </c>
      <c r="F16" s="27" t="s">
        <v>82</v>
      </c>
      <c r="G16" s="27" t="s">
        <v>82</v>
      </c>
      <c r="H16" s="30" t="s">
        <v>82</v>
      </c>
      <c r="I16" s="30" t="s">
        <v>82</v>
      </c>
      <c r="J16" s="30" t="s">
        <v>82</v>
      </c>
      <c r="K16" s="30" t="s">
        <v>82</v>
      </c>
      <c r="L16" s="30" t="s">
        <v>82</v>
      </c>
      <c r="M16" s="30" t="s">
        <v>82</v>
      </c>
      <c r="N16" s="30" t="s">
        <v>82</v>
      </c>
      <c r="O16" s="30" t="s">
        <v>82</v>
      </c>
      <c r="P16" s="30" t="s">
        <v>82</v>
      </c>
      <c r="Q16" s="30" t="s">
        <v>82</v>
      </c>
      <c r="R16" s="30" t="s">
        <v>82</v>
      </c>
      <c r="S16" s="30" t="s">
        <v>82</v>
      </c>
      <c r="T16" s="30" t="s">
        <v>82</v>
      </c>
      <c r="U16" s="30" t="s">
        <v>82</v>
      </c>
      <c r="V16" s="30" t="s">
        <v>82</v>
      </c>
      <c r="W16" s="30" t="s">
        <v>82</v>
      </c>
      <c r="X16" s="30" t="s">
        <v>82</v>
      </c>
      <c r="Y16" s="30" t="s">
        <v>82</v>
      </c>
      <c r="Z16" s="30" t="s">
        <v>82</v>
      </c>
      <c r="AA16" s="30" t="s">
        <v>82</v>
      </c>
      <c r="AB16" s="30" t="s">
        <v>82</v>
      </c>
      <c r="AC16" s="30" t="s">
        <v>82</v>
      </c>
      <c r="AD16" s="30" t="s">
        <v>82</v>
      </c>
      <c r="AE16" s="30" t="s">
        <v>82</v>
      </c>
      <c r="AF16" s="30" t="s">
        <v>82</v>
      </c>
      <c r="AG16" s="30" t="s">
        <v>82</v>
      </c>
      <c r="AH16" s="30" t="s">
        <v>82</v>
      </c>
      <c r="AI16" s="30" t="s">
        <v>82</v>
      </c>
      <c r="AJ16" s="30" t="s">
        <v>82</v>
      </c>
      <c r="AK16" s="30" t="s">
        <v>82</v>
      </c>
      <c r="AL16" s="30" t="s">
        <v>82</v>
      </c>
      <c r="AM16" s="30" t="s">
        <v>82</v>
      </c>
      <c r="AN16" s="30" t="s">
        <v>82</v>
      </c>
      <c r="AO16" s="30" t="s">
        <v>82</v>
      </c>
      <c r="AP16" s="30" t="s">
        <v>82</v>
      </c>
      <c r="AQ16" s="30" t="s">
        <v>82</v>
      </c>
      <c r="AR16" s="30" t="s">
        <v>82</v>
      </c>
      <c r="AS16" s="30" t="s">
        <v>82</v>
      </c>
      <c r="AT16" s="30" t="s">
        <v>82</v>
      </c>
      <c r="AU16" s="30" t="s">
        <v>82</v>
      </c>
      <c r="AV16" s="30" t="s">
        <v>82</v>
      </c>
      <c r="AW16" s="30" t="s">
        <v>82</v>
      </c>
      <c r="AX16" s="30" t="s">
        <v>82</v>
      </c>
      <c r="AY16" s="30" t="s">
        <v>82</v>
      </c>
      <c r="AZ16" s="30" t="s">
        <v>82</v>
      </c>
      <c r="BA16" s="30" t="s">
        <v>82</v>
      </c>
      <c r="BB16" s="30" t="s">
        <v>82</v>
      </c>
      <c r="BC16" s="30" t="s">
        <v>82</v>
      </c>
      <c r="BD16" s="30" t="s">
        <v>82</v>
      </c>
      <c r="BE16" s="30" t="s">
        <v>82</v>
      </c>
      <c r="BF16" s="30" t="s">
        <v>82</v>
      </c>
      <c r="BG16" s="30" t="s">
        <v>82</v>
      </c>
      <c r="BH16" s="30" t="s">
        <v>82</v>
      </c>
      <c r="BI16" s="30" t="s">
        <v>82</v>
      </c>
      <c r="BJ16" s="30" t="s">
        <v>82</v>
      </c>
      <c r="BK16" s="30" t="s">
        <v>82</v>
      </c>
      <c r="BL16" s="30" t="s">
        <v>82</v>
      </c>
      <c r="BM16" s="30" t="s">
        <v>82</v>
      </c>
      <c r="BN16" s="30" t="s">
        <v>82</v>
      </c>
      <c r="BO16" s="30" t="s">
        <v>82</v>
      </c>
      <c r="BP16" s="30" t="str">
        <f t="shared" si="0"/>
        <v>нд</v>
      </c>
      <c r="BQ16" s="30" t="s">
        <v>82</v>
      </c>
      <c r="BR16" s="30" t="str">
        <f t="shared" ref="BR16:BR40" si="2">AN16</f>
        <v>нд</v>
      </c>
      <c r="BS16" s="30" t="s">
        <v>82</v>
      </c>
      <c r="BT16" s="30" t="s">
        <v>82</v>
      </c>
      <c r="BU16" s="30" t="str">
        <f t="shared" si="1"/>
        <v>нд</v>
      </c>
      <c r="BV16" s="30" t="s">
        <v>82</v>
      </c>
      <c r="BW16" s="30" t="s">
        <v>82</v>
      </c>
    </row>
    <row r="17" spans="1:75" s="34" customFormat="1" ht="25.5" x14ac:dyDescent="0.2">
      <c r="A17" s="31" t="s">
        <v>85</v>
      </c>
      <c r="B17" s="32" t="s">
        <v>86</v>
      </c>
      <c r="C17" s="33" t="s">
        <v>81</v>
      </c>
      <c r="D17" s="27" t="s">
        <v>82</v>
      </c>
      <c r="E17" s="27" t="s">
        <v>82</v>
      </c>
      <c r="F17" s="27" t="s">
        <v>82</v>
      </c>
      <c r="G17" s="27" t="s">
        <v>82</v>
      </c>
      <c r="H17" s="30" t="str">
        <f>H21</f>
        <v>нд</v>
      </c>
      <c r="I17" s="30" t="str">
        <f>I21</f>
        <v>нд</v>
      </c>
      <c r="J17" s="30" t="s">
        <v>82</v>
      </c>
      <c r="K17" s="30" t="s">
        <v>82</v>
      </c>
      <c r="L17" s="30" t="s">
        <v>82</v>
      </c>
      <c r="M17" s="30" t="s">
        <v>82</v>
      </c>
      <c r="N17" s="30" t="s">
        <v>82</v>
      </c>
      <c r="O17" s="30" t="s">
        <v>82</v>
      </c>
      <c r="P17" s="30" t="s">
        <v>82</v>
      </c>
      <c r="Q17" s="30" t="s">
        <v>82</v>
      </c>
      <c r="R17" s="30" t="s">
        <v>82</v>
      </c>
      <c r="S17" s="30" t="s">
        <v>82</v>
      </c>
      <c r="T17" s="30" t="str">
        <f>T21</f>
        <v>нд</v>
      </c>
      <c r="U17" s="30" t="s">
        <v>82</v>
      </c>
      <c r="V17" s="30" t="s">
        <v>82</v>
      </c>
      <c r="W17" s="30" t="s">
        <v>82</v>
      </c>
      <c r="X17" s="30" t="s">
        <v>82</v>
      </c>
      <c r="Y17" s="30" t="s">
        <v>82</v>
      </c>
      <c r="Z17" s="30" t="s">
        <v>82</v>
      </c>
      <c r="AA17" s="30" t="s">
        <v>82</v>
      </c>
      <c r="AB17" s="30" t="s">
        <v>82</v>
      </c>
      <c r="AC17" s="30" t="s">
        <v>82</v>
      </c>
      <c r="AD17" s="30" t="s">
        <v>82</v>
      </c>
      <c r="AE17" s="30" t="s">
        <v>82</v>
      </c>
      <c r="AF17" s="30" t="s">
        <v>82</v>
      </c>
      <c r="AG17" s="30" t="s">
        <v>82</v>
      </c>
      <c r="AH17" s="30" t="s">
        <v>82</v>
      </c>
      <c r="AI17" s="30" t="s">
        <v>82</v>
      </c>
      <c r="AJ17" s="30" t="s">
        <v>82</v>
      </c>
      <c r="AK17" s="30" t="s">
        <v>82</v>
      </c>
      <c r="AL17" s="30" t="s">
        <v>82</v>
      </c>
      <c r="AM17" s="30" t="s">
        <v>82</v>
      </c>
      <c r="AN17" s="30" t="s">
        <v>82</v>
      </c>
      <c r="AO17" s="30" t="s">
        <v>82</v>
      </c>
      <c r="AP17" s="30" t="s">
        <v>82</v>
      </c>
      <c r="AQ17" s="30" t="s">
        <v>82</v>
      </c>
      <c r="AR17" s="30" t="s">
        <v>82</v>
      </c>
      <c r="AS17" s="30" t="s">
        <v>82</v>
      </c>
      <c r="AT17" s="30" t="s">
        <v>82</v>
      </c>
      <c r="AU17" s="30" t="s">
        <v>82</v>
      </c>
      <c r="AV17" s="30" t="s">
        <v>82</v>
      </c>
      <c r="AW17" s="30" t="s">
        <v>82</v>
      </c>
      <c r="AX17" s="30" t="s">
        <v>82</v>
      </c>
      <c r="AY17" s="30" t="s">
        <v>82</v>
      </c>
      <c r="AZ17" s="30" t="s">
        <v>82</v>
      </c>
      <c r="BA17" s="30" t="s">
        <v>82</v>
      </c>
      <c r="BB17" s="30" t="s">
        <v>82</v>
      </c>
      <c r="BC17" s="30" t="s">
        <v>82</v>
      </c>
      <c r="BD17" s="30" t="s">
        <v>82</v>
      </c>
      <c r="BE17" s="30" t="s">
        <v>82</v>
      </c>
      <c r="BF17" s="30" t="s">
        <v>82</v>
      </c>
      <c r="BG17" s="30" t="s">
        <v>82</v>
      </c>
      <c r="BH17" s="30" t="s">
        <v>82</v>
      </c>
      <c r="BI17" s="30" t="s">
        <v>82</v>
      </c>
      <c r="BJ17" s="30" t="s">
        <v>82</v>
      </c>
      <c r="BK17" s="30" t="s">
        <v>82</v>
      </c>
      <c r="BL17" s="30" t="s">
        <v>82</v>
      </c>
      <c r="BM17" s="30" t="s">
        <v>82</v>
      </c>
      <c r="BN17" s="30" t="s">
        <v>82</v>
      </c>
      <c r="BO17" s="30" t="s">
        <v>82</v>
      </c>
      <c r="BP17" s="30" t="str">
        <f t="shared" si="0"/>
        <v>нд</v>
      </c>
      <c r="BQ17" s="30" t="s">
        <v>82</v>
      </c>
      <c r="BR17" s="30" t="str">
        <f t="shared" si="2"/>
        <v>нд</v>
      </c>
      <c r="BS17" s="30" t="s">
        <v>82</v>
      </c>
      <c r="BT17" s="30" t="s">
        <v>82</v>
      </c>
      <c r="BU17" s="30" t="str">
        <f t="shared" si="1"/>
        <v>нд</v>
      </c>
      <c r="BV17" s="30" t="s">
        <v>82</v>
      </c>
      <c r="BW17" s="30" t="s">
        <v>82</v>
      </c>
    </row>
    <row r="18" spans="1:75" ht="51" x14ac:dyDescent="0.2">
      <c r="A18" s="31" t="s">
        <v>87</v>
      </c>
      <c r="B18" s="32" t="s">
        <v>88</v>
      </c>
      <c r="C18" s="35" t="s">
        <v>81</v>
      </c>
      <c r="D18" s="27" t="s">
        <v>82</v>
      </c>
      <c r="E18" s="27" t="s">
        <v>82</v>
      </c>
      <c r="F18" s="27" t="s">
        <v>82</v>
      </c>
      <c r="G18" s="27" t="s">
        <v>82</v>
      </c>
      <c r="H18" s="30" t="s">
        <v>82</v>
      </c>
      <c r="I18" s="30" t="s">
        <v>82</v>
      </c>
      <c r="J18" s="30" t="s">
        <v>82</v>
      </c>
      <c r="K18" s="30" t="s">
        <v>82</v>
      </c>
      <c r="L18" s="30" t="s">
        <v>82</v>
      </c>
      <c r="M18" s="30" t="s">
        <v>82</v>
      </c>
      <c r="N18" s="30" t="s">
        <v>82</v>
      </c>
      <c r="O18" s="30" t="s">
        <v>82</v>
      </c>
      <c r="P18" s="30" t="s">
        <v>82</v>
      </c>
      <c r="Q18" s="30" t="s">
        <v>82</v>
      </c>
      <c r="R18" s="30" t="s">
        <v>82</v>
      </c>
      <c r="S18" s="30" t="s">
        <v>82</v>
      </c>
      <c r="T18" s="30" t="s">
        <v>82</v>
      </c>
      <c r="U18" s="30" t="s">
        <v>82</v>
      </c>
      <c r="V18" s="30" t="s">
        <v>82</v>
      </c>
      <c r="W18" s="30" t="s">
        <v>82</v>
      </c>
      <c r="X18" s="30" t="s">
        <v>82</v>
      </c>
      <c r="Y18" s="30" t="s">
        <v>82</v>
      </c>
      <c r="Z18" s="30" t="s">
        <v>82</v>
      </c>
      <c r="AA18" s="30" t="s">
        <v>82</v>
      </c>
      <c r="AB18" s="30" t="s">
        <v>82</v>
      </c>
      <c r="AC18" s="30" t="s">
        <v>82</v>
      </c>
      <c r="AD18" s="30" t="s">
        <v>82</v>
      </c>
      <c r="AE18" s="30" t="s">
        <v>82</v>
      </c>
      <c r="AF18" s="30" t="s">
        <v>82</v>
      </c>
      <c r="AG18" s="30" t="s">
        <v>82</v>
      </c>
      <c r="AH18" s="30" t="s">
        <v>82</v>
      </c>
      <c r="AI18" s="30" t="s">
        <v>82</v>
      </c>
      <c r="AJ18" s="30" t="s">
        <v>82</v>
      </c>
      <c r="AK18" s="30" t="s">
        <v>82</v>
      </c>
      <c r="AL18" s="30" t="s">
        <v>82</v>
      </c>
      <c r="AM18" s="30" t="s">
        <v>82</v>
      </c>
      <c r="AN18" s="30" t="s">
        <v>82</v>
      </c>
      <c r="AO18" s="30" t="s">
        <v>82</v>
      </c>
      <c r="AP18" s="30" t="s">
        <v>82</v>
      </c>
      <c r="AQ18" s="30" t="s">
        <v>82</v>
      </c>
      <c r="AR18" s="30" t="s">
        <v>82</v>
      </c>
      <c r="AS18" s="30" t="s">
        <v>82</v>
      </c>
      <c r="AT18" s="30" t="s">
        <v>82</v>
      </c>
      <c r="AU18" s="30" t="s">
        <v>82</v>
      </c>
      <c r="AV18" s="30" t="s">
        <v>82</v>
      </c>
      <c r="AW18" s="30" t="s">
        <v>82</v>
      </c>
      <c r="AX18" s="30" t="s">
        <v>82</v>
      </c>
      <c r="AY18" s="30" t="s">
        <v>82</v>
      </c>
      <c r="AZ18" s="30" t="s">
        <v>82</v>
      </c>
      <c r="BA18" s="30" t="s">
        <v>82</v>
      </c>
      <c r="BB18" s="30" t="s">
        <v>82</v>
      </c>
      <c r="BC18" s="30" t="s">
        <v>82</v>
      </c>
      <c r="BD18" s="30" t="s">
        <v>82</v>
      </c>
      <c r="BE18" s="30" t="s">
        <v>82</v>
      </c>
      <c r="BF18" s="30" t="s">
        <v>82</v>
      </c>
      <c r="BG18" s="30" t="s">
        <v>82</v>
      </c>
      <c r="BH18" s="30" t="s">
        <v>82</v>
      </c>
      <c r="BI18" s="30" t="s">
        <v>82</v>
      </c>
      <c r="BJ18" s="30" t="s">
        <v>82</v>
      </c>
      <c r="BK18" s="30" t="s">
        <v>82</v>
      </c>
      <c r="BL18" s="30" t="s">
        <v>82</v>
      </c>
      <c r="BM18" s="30" t="s">
        <v>82</v>
      </c>
      <c r="BN18" s="30" t="s">
        <v>82</v>
      </c>
      <c r="BO18" s="30" t="s">
        <v>82</v>
      </c>
      <c r="BP18" s="30" t="str">
        <f t="shared" si="0"/>
        <v>нд</v>
      </c>
      <c r="BQ18" s="30" t="s">
        <v>82</v>
      </c>
      <c r="BR18" s="30" t="str">
        <f t="shared" si="2"/>
        <v>нд</v>
      </c>
      <c r="BS18" s="30" t="s">
        <v>82</v>
      </c>
      <c r="BT18" s="30" t="s">
        <v>82</v>
      </c>
      <c r="BU18" s="30" t="str">
        <f t="shared" si="1"/>
        <v>нд</v>
      </c>
      <c r="BV18" s="30" t="s">
        <v>82</v>
      </c>
      <c r="BW18" s="30" t="s">
        <v>82</v>
      </c>
    </row>
    <row r="19" spans="1:75" ht="38.25" x14ac:dyDescent="0.2">
      <c r="A19" s="31" t="s">
        <v>89</v>
      </c>
      <c r="B19" s="32" t="s">
        <v>90</v>
      </c>
      <c r="C19" s="35" t="s">
        <v>81</v>
      </c>
      <c r="D19" s="27" t="s">
        <v>82</v>
      </c>
      <c r="E19" s="27" t="s">
        <v>82</v>
      </c>
      <c r="F19" s="27" t="s">
        <v>82</v>
      </c>
      <c r="G19" s="27" t="s">
        <v>82</v>
      </c>
      <c r="H19" s="30" t="s">
        <v>82</v>
      </c>
      <c r="I19" s="30" t="s">
        <v>82</v>
      </c>
      <c r="J19" s="30" t="s">
        <v>82</v>
      </c>
      <c r="K19" s="30" t="s">
        <v>82</v>
      </c>
      <c r="L19" s="30" t="s">
        <v>82</v>
      </c>
      <c r="M19" s="30" t="s">
        <v>82</v>
      </c>
      <c r="N19" s="30" t="s">
        <v>82</v>
      </c>
      <c r="O19" s="30" t="s">
        <v>82</v>
      </c>
      <c r="P19" s="30" t="s">
        <v>82</v>
      </c>
      <c r="Q19" s="30" t="s">
        <v>82</v>
      </c>
      <c r="R19" s="30" t="s">
        <v>82</v>
      </c>
      <c r="S19" s="30" t="s">
        <v>82</v>
      </c>
      <c r="T19" s="30" t="s">
        <v>82</v>
      </c>
      <c r="U19" s="30" t="s">
        <v>82</v>
      </c>
      <c r="V19" s="30" t="s">
        <v>82</v>
      </c>
      <c r="W19" s="30" t="s">
        <v>82</v>
      </c>
      <c r="X19" s="30" t="s">
        <v>82</v>
      </c>
      <c r="Y19" s="30" t="s">
        <v>82</v>
      </c>
      <c r="Z19" s="30" t="s">
        <v>82</v>
      </c>
      <c r="AA19" s="30" t="s">
        <v>82</v>
      </c>
      <c r="AB19" s="30" t="s">
        <v>82</v>
      </c>
      <c r="AC19" s="30" t="s">
        <v>82</v>
      </c>
      <c r="AD19" s="30" t="s">
        <v>82</v>
      </c>
      <c r="AE19" s="30" t="s">
        <v>82</v>
      </c>
      <c r="AF19" s="30" t="s">
        <v>82</v>
      </c>
      <c r="AG19" s="30" t="s">
        <v>82</v>
      </c>
      <c r="AH19" s="30" t="s">
        <v>82</v>
      </c>
      <c r="AI19" s="30" t="s">
        <v>82</v>
      </c>
      <c r="AJ19" s="30" t="s">
        <v>82</v>
      </c>
      <c r="AK19" s="30" t="s">
        <v>82</v>
      </c>
      <c r="AL19" s="30" t="s">
        <v>82</v>
      </c>
      <c r="AM19" s="30" t="s">
        <v>82</v>
      </c>
      <c r="AN19" s="30" t="s">
        <v>82</v>
      </c>
      <c r="AO19" s="30" t="s">
        <v>82</v>
      </c>
      <c r="AP19" s="30" t="s">
        <v>82</v>
      </c>
      <c r="AQ19" s="30" t="s">
        <v>82</v>
      </c>
      <c r="AR19" s="30" t="s">
        <v>82</v>
      </c>
      <c r="AS19" s="30" t="s">
        <v>82</v>
      </c>
      <c r="AT19" s="30" t="s">
        <v>82</v>
      </c>
      <c r="AU19" s="30" t="s">
        <v>82</v>
      </c>
      <c r="AV19" s="30" t="s">
        <v>82</v>
      </c>
      <c r="AW19" s="30" t="s">
        <v>82</v>
      </c>
      <c r="AX19" s="30" t="s">
        <v>82</v>
      </c>
      <c r="AY19" s="30" t="s">
        <v>82</v>
      </c>
      <c r="AZ19" s="30" t="s">
        <v>82</v>
      </c>
      <c r="BA19" s="30" t="s">
        <v>82</v>
      </c>
      <c r="BB19" s="30" t="s">
        <v>82</v>
      </c>
      <c r="BC19" s="30" t="s">
        <v>82</v>
      </c>
      <c r="BD19" s="30" t="s">
        <v>82</v>
      </c>
      <c r="BE19" s="30" t="s">
        <v>82</v>
      </c>
      <c r="BF19" s="30" t="s">
        <v>82</v>
      </c>
      <c r="BG19" s="30" t="s">
        <v>82</v>
      </c>
      <c r="BH19" s="30" t="s">
        <v>82</v>
      </c>
      <c r="BI19" s="30" t="s">
        <v>82</v>
      </c>
      <c r="BJ19" s="30" t="s">
        <v>82</v>
      </c>
      <c r="BK19" s="30" t="s">
        <v>82</v>
      </c>
      <c r="BL19" s="30" t="s">
        <v>82</v>
      </c>
      <c r="BM19" s="30" t="s">
        <v>82</v>
      </c>
      <c r="BN19" s="30" t="s">
        <v>82</v>
      </c>
      <c r="BO19" s="30" t="s">
        <v>82</v>
      </c>
      <c r="BP19" s="30" t="str">
        <f t="shared" si="0"/>
        <v>нд</v>
      </c>
      <c r="BQ19" s="30" t="s">
        <v>82</v>
      </c>
      <c r="BR19" s="30" t="str">
        <f t="shared" si="2"/>
        <v>нд</v>
      </c>
      <c r="BS19" s="30" t="s">
        <v>82</v>
      </c>
      <c r="BT19" s="30" t="s">
        <v>82</v>
      </c>
      <c r="BU19" s="30" t="str">
        <f t="shared" si="1"/>
        <v>нд</v>
      </c>
      <c r="BV19" s="30" t="s">
        <v>82</v>
      </c>
      <c r="BW19" s="30" t="s">
        <v>82</v>
      </c>
    </row>
    <row r="20" spans="1:75" ht="38.25" x14ac:dyDescent="0.2">
      <c r="A20" s="31" t="s">
        <v>91</v>
      </c>
      <c r="B20" s="32" t="s">
        <v>92</v>
      </c>
      <c r="C20" s="35" t="s">
        <v>81</v>
      </c>
      <c r="D20" s="27" t="s">
        <v>82</v>
      </c>
      <c r="E20" s="27" t="s">
        <v>82</v>
      </c>
      <c r="F20" s="27" t="s">
        <v>82</v>
      </c>
      <c r="G20" s="27" t="s">
        <v>82</v>
      </c>
      <c r="H20" s="30" t="s">
        <v>82</v>
      </c>
      <c r="I20" s="30" t="s">
        <v>82</v>
      </c>
      <c r="J20" s="30" t="s">
        <v>82</v>
      </c>
      <c r="K20" s="30" t="s">
        <v>82</v>
      </c>
      <c r="L20" s="30" t="s">
        <v>82</v>
      </c>
      <c r="M20" s="30" t="s">
        <v>82</v>
      </c>
      <c r="N20" s="30" t="s">
        <v>82</v>
      </c>
      <c r="O20" s="30" t="s">
        <v>82</v>
      </c>
      <c r="P20" s="30" t="s">
        <v>82</v>
      </c>
      <c r="Q20" s="30" t="s">
        <v>82</v>
      </c>
      <c r="R20" s="30" t="s">
        <v>82</v>
      </c>
      <c r="S20" s="30" t="s">
        <v>82</v>
      </c>
      <c r="T20" s="30" t="s">
        <v>82</v>
      </c>
      <c r="U20" s="30" t="s">
        <v>82</v>
      </c>
      <c r="V20" s="30" t="s">
        <v>82</v>
      </c>
      <c r="W20" s="30" t="s">
        <v>82</v>
      </c>
      <c r="X20" s="30" t="s">
        <v>82</v>
      </c>
      <c r="Y20" s="30" t="s">
        <v>82</v>
      </c>
      <c r="Z20" s="30" t="s">
        <v>82</v>
      </c>
      <c r="AA20" s="30" t="s">
        <v>82</v>
      </c>
      <c r="AB20" s="30" t="s">
        <v>82</v>
      </c>
      <c r="AC20" s="30" t="s">
        <v>82</v>
      </c>
      <c r="AD20" s="30" t="s">
        <v>82</v>
      </c>
      <c r="AE20" s="30" t="s">
        <v>82</v>
      </c>
      <c r="AF20" s="30" t="s">
        <v>82</v>
      </c>
      <c r="AG20" s="30" t="s">
        <v>82</v>
      </c>
      <c r="AH20" s="30" t="s">
        <v>82</v>
      </c>
      <c r="AI20" s="30" t="s">
        <v>82</v>
      </c>
      <c r="AJ20" s="30" t="s">
        <v>82</v>
      </c>
      <c r="AK20" s="30" t="s">
        <v>82</v>
      </c>
      <c r="AL20" s="30" t="s">
        <v>82</v>
      </c>
      <c r="AM20" s="30" t="s">
        <v>82</v>
      </c>
      <c r="AN20" s="30" t="s">
        <v>82</v>
      </c>
      <c r="AO20" s="30" t="s">
        <v>82</v>
      </c>
      <c r="AP20" s="30" t="s">
        <v>82</v>
      </c>
      <c r="AQ20" s="30" t="s">
        <v>82</v>
      </c>
      <c r="AR20" s="30" t="s">
        <v>82</v>
      </c>
      <c r="AS20" s="30" t="s">
        <v>82</v>
      </c>
      <c r="AT20" s="30" t="s">
        <v>82</v>
      </c>
      <c r="AU20" s="30" t="s">
        <v>82</v>
      </c>
      <c r="AV20" s="30" t="s">
        <v>82</v>
      </c>
      <c r="AW20" s="30" t="s">
        <v>82</v>
      </c>
      <c r="AX20" s="30" t="s">
        <v>82</v>
      </c>
      <c r="AY20" s="30" t="s">
        <v>82</v>
      </c>
      <c r="AZ20" s="30" t="s">
        <v>82</v>
      </c>
      <c r="BA20" s="30" t="s">
        <v>82</v>
      </c>
      <c r="BB20" s="30" t="s">
        <v>82</v>
      </c>
      <c r="BC20" s="30" t="s">
        <v>82</v>
      </c>
      <c r="BD20" s="30" t="s">
        <v>82</v>
      </c>
      <c r="BE20" s="30" t="s">
        <v>82</v>
      </c>
      <c r="BF20" s="30" t="s">
        <v>82</v>
      </c>
      <c r="BG20" s="30" t="s">
        <v>82</v>
      </c>
      <c r="BH20" s="30" t="s">
        <v>82</v>
      </c>
      <c r="BI20" s="30" t="s">
        <v>82</v>
      </c>
      <c r="BJ20" s="30" t="s">
        <v>82</v>
      </c>
      <c r="BK20" s="30" t="s">
        <v>82</v>
      </c>
      <c r="BL20" s="30" t="s">
        <v>82</v>
      </c>
      <c r="BM20" s="30" t="s">
        <v>82</v>
      </c>
      <c r="BN20" s="30" t="s">
        <v>82</v>
      </c>
      <c r="BO20" s="30" t="s">
        <v>82</v>
      </c>
      <c r="BP20" s="30" t="str">
        <f t="shared" si="0"/>
        <v>нд</v>
      </c>
      <c r="BQ20" s="30" t="s">
        <v>82</v>
      </c>
      <c r="BR20" s="30" t="str">
        <f t="shared" si="2"/>
        <v>нд</v>
      </c>
      <c r="BS20" s="30" t="s">
        <v>82</v>
      </c>
      <c r="BT20" s="30" t="s">
        <v>82</v>
      </c>
      <c r="BU20" s="30" t="str">
        <f t="shared" si="1"/>
        <v>нд</v>
      </c>
      <c r="BV20" s="30" t="s">
        <v>82</v>
      </c>
      <c r="BW20" s="30" t="s">
        <v>82</v>
      </c>
    </row>
    <row r="21" spans="1:75" s="34" customFormat="1" ht="38.25" x14ac:dyDescent="0.2">
      <c r="A21" s="31" t="s">
        <v>93</v>
      </c>
      <c r="B21" s="32" t="s">
        <v>94</v>
      </c>
      <c r="C21" s="35" t="s">
        <v>81</v>
      </c>
      <c r="D21" s="27" t="s">
        <v>82</v>
      </c>
      <c r="E21" s="27" t="s">
        <v>82</v>
      </c>
      <c r="F21" s="27" t="s">
        <v>82</v>
      </c>
      <c r="G21" s="27" t="s">
        <v>82</v>
      </c>
      <c r="H21" s="30" t="str">
        <f>H22</f>
        <v>нд</v>
      </c>
      <c r="I21" s="30" t="str">
        <f>I22</f>
        <v>нд</v>
      </c>
      <c r="J21" s="30" t="s">
        <v>82</v>
      </c>
      <c r="K21" s="30" t="s">
        <v>82</v>
      </c>
      <c r="L21" s="30" t="s">
        <v>82</v>
      </c>
      <c r="M21" s="30" t="s">
        <v>82</v>
      </c>
      <c r="N21" s="30" t="s">
        <v>82</v>
      </c>
      <c r="O21" s="30" t="s">
        <v>82</v>
      </c>
      <c r="P21" s="30" t="s">
        <v>82</v>
      </c>
      <c r="Q21" s="30" t="s">
        <v>82</v>
      </c>
      <c r="R21" s="30" t="s">
        <v>82</v>
      </c>
      <c r="S21" s="30" t="s">
        <v>82</v>
      </c>
      <c r="T21" s="30" t="str">
        <f>T22</f>
        <v>нд</v>
      </c>
      <c r="U21" s="30" t="s">
        <v>82</v>
      </c>
      <c r="V21" s="30" t="s">
        <v>82</v>
      </c>
      <c r="W21" s="30" t="s">
        <v>82</v>
      </c>
      <c r="X21" s="30" t="s">
        <v>82</v>
      </c>
      <c r="Y21" s="30" t="s">
        <v>82</v>
      </c>
      <c r="Z21" s="30" t="s">
        <v>82</v>
      </c>
      <c r="AA21" s="30" t="s">
        <v>82</v>
      </c>
      <c r="AB21" s="30" t="s">
        <v>82</v>
      </c>
      <c r="AC21" s="30" t="s">
        <v>82</v>
      </c>
      <c r="AD21" s="30" t="s">
        <v>82</v>
      </c>
      <c r="AE21" s="30" t="s">
        <v>82</v>
      </c>
      <c r="AF21" s="30" t="s">
        <v>82</v>
      </c>
      <c r="AG21" s="30" t="s">
        <v>82</v>
      </c>
      <c r="AH21" s="30" t="s">
        <v>82</v>
      </c>
      <c r="AI21" s="30" t="s">
        <v>82</v>
      </c>
      <c r="AJ21" s="30" t="s">
        <v>82</v>
      </c>
      <c r="AK21" s="30" t="s">
        <v>82</v>
      </c>
      <c r="AL21" s="30" t="s">
        <v>82</v>
      </c>
      <c r="AM21" s="30" t="s">
        <v>82</v>
      </c>
      <c r="AN21" s="30" t="s">
        <v>82</v>
      </c>
      <c r="AO21" s="30" t="s">
        <v>82</v>
      </c>
      <c r="AP21" s="30" t="s">
        <v>82</v>
      </c>
      <c r="AQ21" s="30" t="s">
        <v>82</v>
      </c>
      <c r="AR21" s="30" t="s">
        <v>82</v>
      </c>
      <c r="AS21" s="30" t="s">
        <v>82</v>
      </c>
      <c r="AT21" s="30" t="s">
        <v>82</v>
      </c>
      <c r="AU21" s="30" t="s">
        <v>82</v>
      </c>
      <c r="AV21" s="30" t="s">
        <v>82</v>
      </c>
      <c r="AW21" s="30" t="s">
        <v>82</v>
      </c>
      <c r="AX21" s="30" t="s">
        <v>82</v>
      </c>
      <c r="AY21" s="30" t="s">
        <v>82</v>
      </c>
      <c r="AZ21" s="30" t="s">
        <v>82</v>
      </c>
      <c r="BA21" s="30" t="s">
        <v>82</v>
      </c>
      <c r="BB21" s="30" t="s">
        <v>82</v>
      </c>
      <c r="BC21" s="30" t="s">
        <v>82</v>
      </c>
      <c r="BD21" s="30" t="s">
        <v>82</v>
      </c>
      <c r="BE21" s="30" t="s">
        <v>82</v>
      </c>
      <c r="BF21" s="30" t="s">
        <v>82</v>
      </c>
      <c r="BG21" s="30" t="s">
        <v>82</v>
      </c>
      <c r="BH21" s="30" t="s">
        <v>82</v>
      </c>
      <c r="BI21" s="30" t="s">
        <v>82</v>
      </c>
      <c r="BJ21" s="30" t="s">
        <v>82</v>
      </c>
      <c r="BK21" s="30" t="s">
        <v>82</v>
      </c>
      <c r="BL21" s="30" t="s">
        <v>82</v>
      </c>
      <c r="BM21" s="30" t="str">
        <f>BP21</f>
        <v>нд</v>
      </c>
      <c r="BN21" s="30" t="s">
        <v>82</v>
      </c>
      <c r="BO21" s="30" t="s">
        <v>82</v>
      </c>
      <c r="BP21" s="30" t="str">
        <f>BP22</f>
        <v>нд</v>
      </c>
      <c r="BQ21" s="30" t="s">
        <v>82</v>
      </c>
      <c r="BR21" s="30" t="str">
        <f t="shared" si="2"/>
        <v>нд</v>
      </c>
      <c r="BS21" s="30" t="s">
        <v>82</v>
      </c>
      <c r="BT21" s="30" t="s">
        <v>82</v>
      </c>
      <c r="BU21" s="30" t="str">
        <f t="shared" si="1"/>
        <v>нд</v>
      </c>
      <c r="BV21" s="30" t="s">
        <v>82</v>
      </c>
      <c r="BW21" s="30" t="s">
        <v>82</v>
      </c>
    </row>
    <row r="22" spans="1:75" s="34" customFormat="1" ht="25.5" x14ac:dyDescent="0.2">
      <c r="A22" s="31" t="s">
        <v>95</v>
      </c>
      <c r="B22" s="32" t="s">
        <v>96</v>
      </c>
      <c r="C22" s="35" t="s">
        <v>81</v>
      </c>
      <c r="D22" s="27" t="s">
        <v>82</v>
      </c>
      <c r="E22" s="27" t="s">
        <v>82</v>
      </c>
      <c r="F22" s="27" t="s">
        <v>82</v>
      </c>
      <c r="G22" s="27" t="s">
        <v>82</v>
      </c>
      <c r="H22" s="27" t="s">
        <v>82</v>
      </c>
      <c r="I22" s="27" t="s">
        <v>82</v>
      </c>
      <c r="J22" s="30" t="s">
        <v>82</v>
      </c>
      <c r="K22" s="30" t="s">
        <v>82</v>
      </c>
      <c r="L22" s="30" t="s">
        <v>82</v>
      </c>
      <c r="M22" s="30" t="s">
        <v>82</v>
      </c>
      <c r="N22" s="30" t="s">
        <v>82</v>
      </c>
      <c r="O22" s="30" t="s">
        <v>82</v>
      </c>
      <c r="P22" s="30" t="s">
        <v>82</v>
      </c>
      <c r="Q22" s="30" t="s">
        <v>82</v>
      </c>
      <c r="R22" s="30" t="s">
        <v>82</v>
      </c>
      <c r="S22" s="30" t="s">
        <v>82</v>
      </c>
      <c r="T22" s="27" t="s">
        <v>82</v>
      </c>
      <c r="U22" s="30" t="s">
        <v>82</v>
      </c>
      <c r="V22" s="30" t="s">
        <v>82</v>
      </c>
      <c r="W22" s="30" t="s">
        <v>82</v>
      </c>
      <c r="X22" s="30" t="s">
        <v>82</v>
      </c>
      <c r="Y22" s="30" t="s">
        <v>82</v>
      </c>
      <c r="Z22" s="30" t="s">
        <v>82</v>
      </c>
      <c r="AA22" s="30" t="s">
        <v>82</v>
      </c>
      <c r="AB22" s="30" t="s">
        <v>82</v>
      </c>
      <c r="AC22" s="30" t="s">
        <v>82</v>
      </c>
      <c r="AD22" s="30" t="s">
        <v>82</v>
      </c>
      <c r="AE22" s="30" t="s">
        <v>82</v>
      </c>
      <c r="AF22" s="30" t="s">
        <v>82</v>
      </c>
      <c r="AG22" s="30" t="s">
        <v>82</v>
      </c>
      <c r="AH22" s="30" t="s">
        <v>82</v>
      </c>
      <c r="AI22" s="30" t="s">
        <v>82</v>
      </c>
      <c r="AJ22" s="30" t="s">
        <v>82</v>
      </c>
      <c r="AK22" s="30" t="s">
        <v>82</v>
      </c>
      <c r="AL22" s="30" t="s">
        <v>82</v>
      </c>
      <c r="AM22" s="30" t="s">
        <v>82</v>
      </c>
      <c r="AN22" s="30" t="s">
        <v>82</v>
      </c>
      <c r="AO22" s="30" t="s">
        <v>82</v>
      </c>
      <c r="AP22" s="30" t="s">
        <v>82</v>
      </c>
      <c r="AQ22" s="30" t="s">
        <v>82</v>
      </c>
      <c r="AR22" s="30" t="s">
        <v>82</v>
      </c>
      <c r="AS22" s="30" t="s">
        <v>82</v>
      </c>
      <c r="AT22" s="30" t="s">
        <v>82</v>
      </c>
      <c r="AU22" s="30" t="s">
        <v>82</v>
      </c>
      <c r="AV22" s="30" t="s">
        <v>82</v>
      </c>
      <c r="AW22" s="30" t="s">
        <v>82</v>
      </c>
      <c r="AX22" s="30" t="s">
        <v>82</v>
      </c>
      <c r="AY22" s="30" t="s">
        <v>82</v>
      </c>
      <c r="AZ22" s="30" t="s">
        <v>82</v>
      </c>
      <c r="BA22" s="30" t="s">
        <v>82</v>
      </c>
      <c r="BB22" s="30" t="s">
        <v>82</v>
      </c>
      <c r="BC22" s="30" t="s">
        <v>82</v>
      </c>
      <c r="BD22" s="30" t="s">
        <v>82</v>
      </c>
      <c r="BE22" s="30" t="s">
        <v>82</v>
      </c>
      <c r="BF22" s="30" t="s">
        <v>82</v>
      </c>
      <c r="BG22" s="30" t="s">
        <v>82</v>
      </c>
      <c r="BH22" s="30" t="s">
        <v>82</v>
      </c>
      <c r="BI22" s="30" t="s">
        <v>82</v>
      </c>
      <c r="BJ22" s="30" t="s">
        <v>82</v>
      </c>
      <c r="BK22" s="30" t="s">
        <v>82</v>
      </c>
      <c r="BL22" s="30" t="s">
        <v>82</v>
      </c>
      <c r="BM22" s="30" t="s">
        <v>82</v>
      </c>
      <c r="BN22" s="30" t="s">
        <v>82</v>
      </c>
      <c r="BO22" s="30" t="s">
        <v>82</v>
      </c>
      <c r="BP22" s="30" t="s">
        <v>82</v>
      </c>
      <c r="BQ22" s="30" t="s">
        <v>82</v>
      </c>
      <c r="BR22" s="30" t="str">
        <f t="shared" si="2"/>
        <v>нд</v>
      </c>
      <c r="BS22" s="30" t="s">
        <v>82</v>
      </c>
      <c r="BT22" s="30" t="s">
        <v>82</v>
      </c>
      <c r="BU22" s="30" t="str">
        <f t="shared" si="1"/>
        <v>нд</v>
      </c>
      <c r="BV22" s="30" t="s">
        <v>82</v>
      </c>
      <c r="BW22" s="30" t="s">
        <v>82</v>
      </c>
    </row>
    <row r="23" spans="1:75" ht="55.5" customHeight="1" x14ac:dyDescent="0.2">
      <c r="A23" s="31" t="s">
        <v>97</v>
      </c>
      <c r="B23" s="36" t="s">
        <v>98</v>
      </c>
      <c r="C23" s="33" t="s">
        <v>81</v>
      </c>
      <c r="D23" s="27" t="s">
        <v>82</v>
      </c>
      <c r="E23" s="27" t="s">
        <v>82</v>
      </c>
      <c r="F23" s="27" t="s">
        <v>82</v>
      </c>
      <c r="G23" s="27" t="s">
        <v>82</v>
      </c>
      <c r="H23" s="30" t="s">
        <v>82</v>
      </c>
      <c r="I23" s="30" t="s">
        <v>82</v>
      </c>
      <c r="J23" s="30" t="s">
        <v>82</v>
      </c>
      <c r="K23" s="30" t="s">
        <v>82</v>
      </c>
      <c r="L23" s="30" t="s">
        <v>82</v>
      </c>
      <c r="M23" s="30" t="s">
        <v>82</v>
      </c>
      <c r="N23" s="30" t="s">
        <v>82</v>
      </c>
      <c r="O23" s="30" t="s">
        <v>82</v>
      </c>
      <c r="P23" s="30" t="s">
        <v>82</v>
      </c>
      <c r="Q23" s="30" t="s">
        <v>82</v>
      </c>
      <c r="R23" s="30" t="s">
        <v>82</v>
      </c>
      <c r="S23" s="30" t="s">
        <v>82</v>
      </c>
      <c r="T23" s="30" t="s">
        <v>82</v>
      </c>
      <c r="U23" s="30" t="s">
        <v>82</v>
      </c>
      <c r="V23" s="30" t="s">
        <v>82</v>
      </c>
      <c r="W23" s="30" t="s">
        <v>82</v>
      </c>
      <c r="X23" s="30" t="s">
        <v>82</v>
      </c>
      <c r="Y23" s="30" t="s">
        <v>82</v>
      </c>
      <c r="Z23" s="30" t="s">
        <v>82</v>
      </c>
      <c r="AA23" s="30" t="s">
        <v>82</v>
      </c>
      <c r="AB23" s="30" t="s">
        <v>82</v>
      </c>
      <c r="AC23" s="30" t="s">
        <v>82</v>
      </c>
      <c r="AD23" s="30" t="s">
        <v>82</v>
      </c>
      <c r="AE23" s="30" t="s">
        <v>82</v>
      </c>
      <c r="AF23" s="30" t="s">
        <v>82</v>
      </c>
      <c r="AG23" s="30" t="s">
        <v>82</v>
      </c>
      <c r="AH23" s="30" t="s">
        <v>82</v>
      </c>
      <c r="AI23" s="30" t="s">
        <v>82</v>
      </c>
      <c r="AJ23" s="30" t="s">
        <v>82</v>
      </c>
      <c r="AK23" s="30" t="s">
        <v>82</v>
      </c>
      <c r="AL23" s="30" t="s">
        <v>82</v>
      </c>
      <c r="AM23" s="30" t="s">
        <v>82</v>
      </c>
      <c r="AN23" s="30" t="s">
        <v>82</v>
      </c>
      <c r="AO23" s="30" t="s">
        <v>82</v>
      </c>
      <c r="AP23" s="30" t="s">
        <v>82</v>
      </c>
      <c r="AQ23" s="30" t="s">
        <v>82</v>
      </c>
      <c r="AR23" s="30" t="s">
        <v>82</v>
      </c>
      <c r="AS23" s="30" t="s">
        <v>82</v>
      </c>
      <c r="AT23" s="30" t="s">
        <v>82</v>
      </c>
      <c r="AU23" s="30" t="s">
        <v>82</v>
      </c>
      <c r="AV23" s="30" t="s">
        <v>82</v>
      </c>
      <c r="AW23" s="30" t="s">
        <v>82</v>
      </c>
      <c r="AX23" s="30" t="s">
        <v>82</v>
      </c>
      <c r="AY23" s="30" t="s">
        <v>82</v>
      </c>
      <c r="AZ23" s="30" t="s">
        <v>82</v>
      </c>
      <c r="BA23" s="30" t="s">
        <v>82</v>
      </c>
      <c r="BB23" s="30" t="s">
        <v>82</v>
      </c>
      <c r="BC23" s="30" t="s">
        <v>82</v>
      </c>
      <c r="BD23" s="30" t="s">
        <v>82</v>
      </c>
      <c r="BE23" s="30" t="s">
        <v>82</v>
      </c>
      <c r="BF23" s="30" t="s">
        <v>82</v>
      </c>
      <c r="BG23" s="30" t="s">
        <v>82</v>
      </c>
      <c r="BH23" s="30" t="s">
        <v>82</v>
      </c>
      <c r="BI23" s="30" t="s">
        <v>82</v>
      </c>
      <c r="BJ23" s="30" t="s">
        <v>82</v>
      </c>
      <c r="BK23" s="30" t="s">
        <v>82</v>
      </c>
      <c r="BL23" s="30" t="s">
        <v>82</v>
      </c>
      <c r="BM23" s="30" t="s">
        <v>82</v>
      </c>
      <c r="BN23" s="30" t="s">
        <v>82</v>
      </c>
      <c r="BO23" s="30" t="s">
        <v>82</v>
      </c>
      <c r="BP23" s="30" t="str">
        <f>BM23</f>
        <v>нд</v>
      </c>
      <c r="BQ23" s="30" t="s">
        <v>82</v>
      </c>
      <c r="BR23" s="30" t="str">
        <f t="shared" si="2"/>
        <v>нд</v>
      </c>
      <c r="BS23" s="30" t="s">
        <v>82</v>
      </c>
      <c r="BT23" s="30" t="s">
        <v>82</v>
      </c>
      <c r="BU23" s="30" t="str">
        <f t="shared" si="1"/>
        <v>нд</v>
      </c>
      <c r="BV23" s="30" t="s">
        <v>82</v>
      </c>
      <c r="BW23" s="30" t="s">
        <v>82</v>
      </c>
    </row>
    <row r="24" spans="1:75" ht="43.5" customHeight="1" x14ac:dyDescent="0.2">
      <c r="A24" s="31" t="s">
        <v>99</v>
      </c>
      <c r="B24" s="32" t="s">
        <v>100</v>
      </c>
      <c r="C24" s="33" t="s">
        <v>81</v>
      </c>
      <c r="D24" s="27" t="s">
        <v>82</v>
      </c>
      <c r="E24" s="27" t="s">
        <v>82</v>
      </c>
      <c r="F24" s="27" t="s">
        <v>82</v>
      </c>
      <c r="G24" s="27" t="s">
        <v>82</v>
      </c>
      <c r="H24" s="30" t="s">
        <v>82</v>
      </c>
      <c r="I24" s="30" t="s">
        <v>82</v>
      </c>
      <c r="J24" s="30" t="s">
        <v>82</v>
      </c>
      <c r="K24" s="30" t="s">
        <v>82</v>
      </c>
      <c r="L24" s="30" t="s">
        <v>82</v>
      </c>
      <c r="M24" s="30" t="s">
        <v>82</v>
      </c>
      <c r="N24" s="30" t="s">
        <v>82</v>
      </c>
      <c r="O24" s="30" t="s">
        <v>82</v>
      </c>
      <c r="P24" s="30" t="s">
        <v>82</v>
      </c>
      <c r="Q24" s="30" t="s">
        <v>82</v>
      </c>
      <c r="R24" s="30" t="s">
        <v>82</v>
      </c>
      <c r="S24" s="30" t="s">
        <v>82</v>
      </c>
      <c r="T24" s="30" t="s">
        <v>82</v>
      </c>
      <c r="U24" s="30" t="s">
        <v>82</v>
      </c>
      <c r="V24" s="30" t="s">
        <v>82</v>
      </c>
      <c r="W24" s="30" t="s">
        <v>82</v>
      </c>
      <c r="X24" s="30" t="s">
        <v>82</v>
      </c>
      <c r="Y24" s="30" t="s">
        <v>82</v>
      </c>
      <c r="Z24" s="30" t="s">
        <v>82</v>
      </c>
      <c r="AA24" s="30" t="s">
        <v>82</v>
      </c>
      <c r="AB24" s="30" t="s">
        <v>82</v>
      </c>
      <c r="AC24" s="30" t="s">
        <v>82</v>
      </c>
      <c r="AD24" s="30" t="s">
        <v>82</v>
      </c>
      <c r="AE24" s="30" t="s">
        <v>82</v>
      </c>
      <c r="AF24" s="30" t="s">
        <v>82</v>
      </c>
      <c r="AG24" s="30" t="s">
        <v>82</v>
      </c>
      <c r="AH24" s="30" t="s">
        <v>82</v>
      </c>
      <c r="AI24" s="30" t="s">
        <v>82</v>
      </c>
      <c r="AJ24" s="30" t="s">
        <v>82</v>
      </c>
      <c r="AK24" s="30" t="s">
        <v>82</v>
      </c>
      <c r="AL24" s="30" t="s">
        <v>82</v>
      </c>
      <c r="AM24" s="30" t="s">
        <v>82</v>
      </c>
      <c r="AN24" s="30" t="s">
        <v>82</v>
      </c>
      <c r="AO24" s="30" t="s">
        <v>82</v>
      </c>
      <c r="AP24" s="30" t="s">
        <v>82</v>
      </c>
      <c r="AQ24" s="30" t="s">
        <v>82</v>
      </c>
      <c r="AR24" s="30" t="s">
        <v>82</v>
      </c>
      <c r="AS24" s="30" t="s">
        <v>82</v>
      </c>
      <c r="AT24" s="30" t="s">
        <v>82</v>
      </c>
      <c r="AU24" s="30" t="s">
        <v>82</v>
      </c>
      <c r="AV24" s="30" t="s">
        <v>82</v>
      </c>
      <c r="AW24" s="30" t="s">
        <v>82</v>
      </c>
      <c r="AX24" s="30" t="s">
        <v>82</v>
      </c>
      <c r="AY24" s="30" t="s">
        <v>82</v>
      </c>
      <c r="AZ24" s="30" t="s">
        <v>82</v>
      </c>
      <c r="BA24" s="30" t="s">
        <v>82</v>
      </c>
      <c r="BB24" s="30" t="s">
        <v>82</v>
      </c>
      <c r="BC24" s="30" t="s">
        <v>82</v>
      </c>
      <c r="BD24" s="30" t="s">
        <v>82</v>
      </c>
      <c r="BE24" s="30" t="s">
        <v>82</v>
      </c>
      <c r="BF24" s="30" t="s">
        <v>82</v>
      </c>
      <c r="BG24" s="30" t="s">
        <v>82</v>
      </c>
      <c r="BH24" s="30" t="s">
        <v>82</v>
      </c>
      <c r="BI24" s="30" t="s">
        <v>82</v>
      </c>
      <c r="BJ24" s="30" t="s">
        <v>82</v>
      </c>
      <c r="BK24" s="30" t="s">
        <v>82</v>
      </c>
      <c r="BL24" s="30" t="s">
        <v>82</v>
      </c>
      <c r="BM24" s="30" t="s">
        <v>82</v>
      </c>
      <c r="BN24" s="30" t="s">
        <v>82</v>
      </c>
      <c r="BO24" s="30" t="s">
        <v>82</v>
      </c>
      <c r="BP24" s="30" t="str">
        <f>BM24</f>
        <v>нд</v>
      </c>
      <c r="BQ24" s="30" t="s">
        <v>82</v>
      </c>
      <c r="BR24" s="30" t="str">
        <f t="shared" si="2"/>
        <v>нд</v>
      </c>
      <c r="BS24" s="30" t="s">
        <v>82</v>
      </c>
      <c r="BT24" s="30" t="s">
        <v>82</v>
      </c>
      <c r="BU24" s="30" t="str">
        <f t="shared" si="1"/>
        <v>нд</v>
      </c>
      <c r="BV24" s="30" t="s">
        <v>82</v>
      </c>
      <c r="BW24" s="30" t="s">
        <v>82</v>
      </c>
    </row>
    <row r="25" spans="1:75" ht="44.25" customHeight="1" x14ac:dyDescent="0.2">
      <c r="A25" s="31" t="s">
        <v>101</v>
      </c>
      <c r="B25" s="36" t="s">
        <v>102</v>
      </c>
      <c r="C25" s="33" t="s">
        <v>81</v>
      </c>
      <c r="D25" s="27" t="s">
        <v>82</v>
      </c>
      <c r="E25" s="27" t="s">
        <v>82</v>
      </c>
      <c r="F25" s="27" t="s">
        <v>82</v>
      </c>
      <c r="G25" s="27" t="s">
        <v>82</v>
      </c>
      <c r="H25" s="30" t="s">
        <v>82</v>
      </c>
      <c r="I25" s="30" t="s">
        <v>82</v>
      </c>
      <c r="J25" s="30" t="s">
        <v>82</v>
      </c>
      <c r="K25" s="30" t="s">
        <v>82</v>
      </c>
      <c r="L25" s="30" t="s">
        <v>82</v>
      </c>
      <c r="M25" s="30" t="s">
        <v>82</v>
      </c>
      <c r="N25" s="30" t="s">
        <v>82</v>
      </c>
      <c r="O25" s="30" t="s">
        <v>82</v>
      </c>
      <c r="P25" s="30" t="s">
        <v>82</v>
      </c>
      <c r="Q25" s="30" t="s">
        <v>82</v>
      </c>
      <c r="R25" s="30" t="s">
        <v>82</v>
      </c>
      <c r="S25" s="30" t="s">
        <v>82</v>
      </c>
      <c r="T25" s="30" t="s">
        <v>82</v>
      </c>
      <c r="U25" s="30" t="s">
        <v>82</v>
      </c>
      <c r="V25" s="30" t="s">
        <v>82</v>
      </c>
      <c r="W25" s="30" t="s">
        <v>82</v>
      </c>
      <c r="X25" s="30" t="s">
        <v>82</v>
      </c>
      <c r="Y25" s="30" t="s">
        <v>82</v>
      </c>
      <c r="Z25" s="30" t="s">
        <v>82</v>
      </c>
      <c r="AA25" s="30" t="s">
        <v>82</v>
      </c>
      <c r="AB25" s="30" t="s">
        <v>82</v>
      </c>
      <c r="AC25" s="30" t="s">
        <v>82</v>
      </c>
      <c r="AD25" s="30" t="s">
        <v>82</v>
      </c>
      <c r="AE25" s="30" t="s">
        <v>82</v>
      </c>
      <c r="AF25" s="30" t="s">
        <v>82</v>
      </c>
      <c r="AG25" s="30" t="s">
        <v>82</v>
      </c>
      <c r="AH25" s="30" t="s">
        <v>82</v>
      </c>
      <c r="AI25" s="30" t="s">
        <v>82</v>
      </c>
      <c r="AJ25" s="30" t="s">
        <v>82</v>
      </c>
      <c r="AK25" s="30" t="s">
        <v>82</v>
      </c>
      <c r="AL25" s="30" t="s">
        <v>82</v>
      </c>
      <c r="AM25" s="30" t="s">
        <v>82</v>
      </c>
      <c r="AN25" s="30" t="s">
        <v>82</v>
      </c>
      <c r="AO25" s="30" t="s">
        <v>82</v>
      </c>
      <c r="AP25" s="30" t="s">
        <v>82</v>
      </c>
      <c r="AQ25" s="30" t="s">
        <v>82</v>
      </c>
      <c r="AR25" s="30" t="s">
        <v>82</v>
      </c>
      <c r="AS25" s="30" t="s">
        <v>82</v>
      </c>
      <c r="AT25" s="30" t="s">
        <v>82</v>
      </c>
      <c r="AU25" s="30" t="s">
        <v>82</v>
      </c>
      <c r="AV25" s="30" t="s">
        <v>82</v>
      </c>
      <c r="AW25" s="30" t="s">
        <v>82</v>
      </c>
      <c r="AX25" s="30" t="s">
        <v>82</v>
      </c>
      <c r="AY25" s="30" t="s">
        <v>82</v>
      </c>
      <c r="AZ25" s="30" t="s">
        <v>82</v>
      </c>
      <c r="BA25" s="30" t="s">
        <v>82</v>
      </c>
      <c r="BB25" s="30" t="s">
        <v>82</v>
      </c>
      <c r="BC25" s="30" t="s">
        <v>82</v>
      </c>
      <c r="BD25" s="30" t="s">
        <v>82</v>
      </c>
      <c r="BE25" s="30" t="s">
        <v>82</v>
      </c>
      <c r="BF25" s="30" t="s">
        <v>82</v>
      </c>
      <c r="BG25" s="30" t="s">
        <v>82</v>
      </c>
      <c r="BH25" s="30" t="s">
        <v>82</v>
      </c>
      <c r="BI25" s="30" t="s">
        <v>82</v>
      </c>
      <c r="BJ25" s="30" t="s">
        <v>82</v>
      </c>
      <c r="BK25" s="30" t="s">
        <v>82</v>
      </c>
      <c r="BL25" s="30" t="s">
        <v>82</v>
      </c>
      <c r="BM25" s="30" t="s">
        <v>82</v>
      </c>
      <c r="BN25" s="30" t="s">
        <v>82</v>
      </c>
      <c r="BO25" s="30" t="s">
        <v>82</v>
      </c>
      <c r="BP25" s="30" t="str">
        <f>BM25</f>
        <v>нд</v>
      </c>
      <c r="BQ25" s="30" t="s">
        <v>82</v>
      </c>
      <c r="BR25" s="30" t="str">
        <f t="shared" si="2"/>
        <v>нд</v>
      </c>
      <c r="BS25" s="30" t="s">
        <v>82</v>
      </c>
      <c r="BT25" s="30" t="s">
        <v>82</v>
      </c>
      <c r="BU25" s="30" t="str">
        <f t="shared" si="1"/>
        <v>нд</v>
      </c>
      <c r="BV25" s="30" t="s">
        <v>82</v>
      </c>
      <c r="BW25" s="30" t="s">
        <v>82</v>
      </c>
    </row>
    <row r="26" spans="1:75" ht="31.5" customHeight="1" x14ac:dyDescent="0.2">
      <c r="A26" s="31" t="s">
        <v>103</v>
      </c>
      <c r="B26" s="37" t="s">
        <v>104</v>
      </c>
      <c r="C26" s="33" t="s">
        <v>81</v>
      </c>
      <c r="D26" s="27" t="s">
        <v>82</v>
      </c>
      <c r="E26" s="27" t="s">
        <v>82</v>
      </c>
      <c r="F26" s="27" t="s">
        <v>82</v>
      </c>
      <c r="G26" s="27" t="s">
        <v>82</v>
      </c>
      <c r="H26" s="30">
        <f>H27+H29+H31+H33+H35+H37+H39</f>
        <v>113.37083999999999</v>
      </c>
      <c r="I26" s="30">
        <f>I27+I29+I31+I33+I35+I37+I39</f>
        <v>113.37083999999999</v>
      </c>
      <c r="J26" s="30" t="s">
        <v>82</v>
      </c>
      <c r="K26" s="30">
        <f>K27+K29+K39</f>
        <v>31.511759999999999</v>
      </c>
      <c r="L26" s="30">
        <f>L27+L29+L39</f>
        <v>31.416599999999999</v>
      </c>
      <c r="M26" s="30" t="s">
        <v>82</v>
      </c>
      <c r="N26" s="30" t="s">
        <v>82</v>
      </c>
      <c r="O26" s="30" t="s">
        <v>82</v>
      </c>
      <c r="P26" s="30" t="s">
        <v>82</v>
      </c>
      <c r="Q26" s="30" t="s">
        <v>82</v>
      </c>
      <c r="R26" s="30" t="s">
        <v>82</v>
      </c>
      <c r="S26" s="30" t="s">
        <v>82</v>
      </c>
      <c r="T26" s="30">
        <f>T27+T29+T31+T33+T35+T37+T39</f>
        <v>113.37083999999999</v>
      </c>
      <c r="U26" s="30">
        <f>U27+U29+U39</f>
        <v>31.416599999999999</v>
      </c>
      <c r="V26" s="30" t="s">
        <v>82</v>
      </c>
      <c r="W26" s="30" t="s">
        <v>82</v>
      </c>
      <c r="X26" s="30" t="s">
        <v>82</v>
      </c>
      <c r="Y26" s="30" t="s">
        <v>82</v>
      </c>
      <c r="Z26" s="30" t="s">
        <v>82</v>
      </c>
      <c r="AA26" s="30" t="s">
        <v>82</v>
      </c>
      <c r="AB26" s="30" t="s">
        <v>82</v>
      </c>
      <c r="AC26" s="30" t="s">
        <v>82</v>
      </c>
      <c r="AD26" s="30" t="s">
        <v>82</v>
      </c>
      <c r="AE26" s="30" t="s">
        <v>82</v>
      </c>
      <c r="AF26" s="30" t="s">
        <v>82</v>
      </c>
      <c r="AG26" s="30" t="s">
        <v>82</v>
      </c>
      <c r="AH26" s="30" t="s">
        <v>82</v>
      </c>
      <c r="AI26" s="30">
        <f>AL26</f>
        <v>113.37071999999999</v>
      </c>
      <c r="AJ26" s="30" t="s">
        <v>82</v>
      </c>
      <c r="AK26" s="30" t="s">
        <v>82</v>
      </c>
      <c r="AL26" s="30">
        <f>AL27+AL29+AL31+AL33+AL35+AL37+AL39</f>
        <v>113.37071999999999</v>
      </c>
      <c r="AM26" s="30" t="s">
        <v>82</v>
      </c>
      <c r="AN26" s="30">
        <f>AN27+AN29+AN39</f>
        <v>31.511759999999999</v>
      </c>
      <c r="AO26" s="30" t="s">
        <v>82</v>
      </c>
      <c r="AP26" s="30" t="s">
        <v>82</v>
      </c>
      <c r="AQ26" s="30">
        <f>AQ27+AQ29+AQ39</f>
        <v>31.416599999999999</v>
      </c>
      <c r="AR26" s="30" t="s">
        <v>82</v>
      </c>
      <c r="AS26" s="30" t="s">
        <v>82</v>
      </c>
      <c r="AT26" s="30" t="s">
        <v>82</v>
      </c>
      <c r="AU26" s="30" t="s">
        <v>82</v>
      </c>
      <c r="AV26" s="30" t="s">
        <v>82</v>
      </c>
      <c r="AW26" s="30" t="s">
        <v>82</v>
      </c>
      <c r="AX26" s="30" t="s">
        <v>82</v>
      </c>
      <c r="AY26" s="30" t="s">
        <v>82</v>
      </c>
      <c r="AZ26" s="30" t="s">
        <v>82</v>
      </c>
      <c r="BA26" s="30" t="s">
        <v>82</v>
      </c>
      <c r="BB26" s="30" t="s">
        <v>82</v>
      </c>
      <c r="BC26" s="30" t="s">
        <v>82</v>
      </c>
      <c r="BD26" s="30" t="s">
        <v>82</v>
      </c>
      <c r="BE26" s="30" t="s">
        <v>82</v>
      </c>
      <c r="BF26" s="30" t="s">
        <v>82</v>
      </c>
      <c r="BG26" s="30" t="s">
        <v>82</v>
      </c>
      <c r="BH26" s="30" t="s">
        <v>82</v>
      </c>
      <c r="BI26" s="30" t="s">
        <v>82</v>
      </c>
      <c r="BJ26" s="30" t="s">
        <v>82</v>
      </c>
      <c r="BK26" s="30" t="s">
        <v>82</v>
      </c>
      <c r="BL26" s="30" t="s">
        <v>82</v>
      </c>
      <c r="BM26" s="30">
        <f>BP26</f>
        <v>113.37071999999999</v>
      </c>
      <c r="BN26" s="30" t="s">
        <v>82</v>
      </c>
      <c r="BO26" s="30" t="s">
        <v>82</v>
      </c>
      <c r="BP26" s="30">
        <f>AL26</f>
        <v>113.37071999999999</v>
      </c>
      <c r="BQ26" s="30" t="s">
        <v>82</v>
      </c>
      <c r="BR26" s="30">
        <f t="shared" si="2"/>
        <v>31.511759999999999</v>
      </c>
      <c r="BS26" s="30" t="s">
        <v>82</v>
      </c>
      <c r="BT26" s="30" t="s">
        <v>82</v>
      </c>
      <c r="BU26" s="30">
        <f t="shared" si="1"/>
        <v>31.511759999999999</v>
      </c>
      <c r="BV26" s="30" t="s">
        <v>82</v>
      </c>
      <c r="BW26" s="30" t="s">
        <v>82</v>
      </c>
    </row>
    <row r="27" spans="1:75" ht="25.5" x14ac:dyDescent="0.2">
      <c r="A27" s="31" t="s">
        <v>105</v>
      </c>
      <c r="B27" s="38" t="s">
        <v>106</v>
      </c>
      <c r="C27" s="35" t="s">
        <v>81</v>
      </c>
      <c r="D27" s="27" t="s">
        <v>82</v>
      </c>
      <c r="E27" s="27" t="s">
        <v>82</v>
      </c>
      <c r="F27" s="27" t="s">
        <v>82</v>
      </c>
      <c r="G27" s="27" t="s">
        <v>82</v>
      </c>
      <c r="H27" s="30">
        <f>SUM(H28:H28)</f>
        <v>9.4312799999999992</v>
      </c>
      <c r="I27" s="30">
        <f>SUM(I28:I28)</f>
        <v>9.4312799999999992</v>
      </c>
      <c r="J27" s="30" t="s">
        <v>82</v>
      </c>
      <c r="K27" s="30">
        <f>SUM(K28:K28)</f>
        <v>7.4805599999999988</v>
      </c>
      <c r="L27" s="30">
        <f>SUM(L28:L28)</f>
        <v>7.3853999999999989</v>
      </c>
      <c r="M27" s="30" t="s">
        <v>82</v>
      </c>
      <c r="N27" s="30" t="s">
        <v>82</v>
      </c>
      <c r="O27" s="30" t="s">
        <v>82</v>
      </c>
      <c r="P27" s="30" t="s">
        <v>82</v>
      </c>
      <c r="Q27" s="30" t="s">
        <v>82</v>
      </c>
      <c r="R27" s="30" t="s">
        <v>82</v>
      </c>
      <c r="S27" s="30" t="s">
        <v>82</v>
      </c>
      <c r="T27" s="30">
        <f>SUM(T28:T28)</f>
        <v>9.4312799999999992</v>
      </c>
      <c r="U27" s="30">
        <f>SUM(U28:U28)</f>
        <v>7.3853999999999989</v>
      </c>
      <c r="V27" s="30" t="s">
        <v>82</v>
      </c>
      <c r="W27" s="30" t="s">
        <v>82</v>
      </c>
      <c r="X27" s="30" t="s">
        <v>82</v>
      </c>
      <c r="Y27" s="30" t="s">
        <v>82</v>
      </c>
      <c r="Z27" s="30" t="s">
        <v>82</v>
      </c>
      <c r="AA27" s="30" t="s">
        <v>82</v>
      </c>
      <c r="AB27" s="30" t="s">
        <v>82</v>
      </c>
      <c r="AC27" s="30" t="s">
        <v>82</v>
      </c>
      <c r="AD27" s="30" t="s">
        <v>82</v>
      </c>
      <c r="AE27" s="30" t="s">
        <v>82</v>
      </c>
      <c r="AF27" s="30" t="s">
        <v>82</v>
      </c>
      <c r="AG27" s="30" t="s">
        <v>82</v>
      </c>
      <c r="AH27" s="30" t="s">
        <v>82</v>
      </c>
      <c r="AI27" s="30">
        <f t="shared" ref="AI27:AI40" si="3">AL27</f>
        <v>9.4312799999999992</v>
      </c>
      <c r="AJ27" s="30" t="s">
        <v>82</v>
      </c>
      <c r="AK27" s="30" t="s">
        <v>82</v>
      </c>
      <c r="AL27" s="30">
        <f>AL28</f>
        <v>9.4312799999999992</v>
      </c>
      <c r="AM27" s="30" t="s">
        <v>82</v>
      </c>
      <c r="AN27" s="30">
        <f>SUM(AN28:AN28)</f>
        <v>7.4805599999999988</v>
      </c>
      <c r="AO27" s="30" t="s">
        <v>82</v>
      </c>
      <c r="AP27" s="30" t="s">
        <v>82</v>
      </c>
      <c r="AQ27" s="30">
        <f>SUM(AQ28:AQ28)</f>
        <v>7.3853999999999989</v>
      </c>
      <c r="AR27" s="30" t="s">
        <v>82</v>
      </c>
      <c r="AS27" s="30" t="s">
        <v>82</v>
      </c>
      <c r="AT27" s="30" t="s">
        <v>82</v>
      </c>
      <c r="AU27" s="30" t="s">
        <v>82</v>
      </c>
      <c r="AV27" s="30" t="s">
        <v>82</v>
      </c>
      <c r="AW27" s="30" t="s">
        <v>82</v>
      </c>
      <c r="AX27" s="30" t="s">
        <v>82</v>
      </c>
      <c r="AY27" s="30" t="s">
        <v>82</v>
      </c>
      <c r="AZ27" s="30" t="s">
        <v>82</v>
      </c>
      <c r="BA27" s="30" t="s">
        <v>82</v>
      </c>
      <c r="BB27" s="30" t="s">
        <v>82</v>
      </c>
      <c r="BC27" s="30" t="s">
        <v>82</v>
      </c>
      <c r="BD27" s="30" t="s">
        <v>82</v>
      </c>
      <c r="BE27" s="30" t="s">
        <v>82</v>
      </c>
      <c r="BF27" s="30" t="s">
        <v>82</v>
      </c>
      <c r="BG27" s="30" t="s">
        <v>82</v>
      </c>
      <c r="BH27" s="30" t="s">
        <v>82</v>
      </c>
      <c r="BI27" s="30" t="s">
        <v>82</v>
      </c>
      <c r="BJ27" s="30" t="s">
        <v>82</v>
      </c>
      <c r="BK27" s="30" t="s">
        <v>82</v>
      </c>
      <c r="BL27" s="30" t="s">
        <v>82</v>
      </c>
      <c r="BM27" s="30">
        <f t="shared" ref="BM27:BM40" si="4">BP27</f>
        <v>9.4312799999999992</v>
      </c>
      <c r="BN27" s="30" t="s">
        <v>82</v>
      </c>
      <c r="BO27" s="30" t="s">
        <v>82</v>
      </c>
      <c r="BP27" s="30">
        <f t="shared" ref="BP27:BP40" si="5">AL27</f>
        <v>9.4312799999999992</v>
      </c>
      <c r="BQ27" s="30" t="s">
        <v>82</v>
      </c>
      <c r="BR27" s="30">
        <f t="shared" si="2"/>
        <v>7.4805599999999988</v>
      </c>
      <c r="BS27" s="30" t="s">
        <v>82</v>
      </c>
      <c r="BT27" s="30" t="s">
        <v>82</v>
      </c>
      <c r="BU27" s="30">
        <f t="shared" si="1"/>
        <v>7.4805599999999988</v>
      </c>
      <c r="BV27" s="30" t="s">
        <v>82</v>
      </c>
      <c r="BW27" s="30" t="s">
        <v>82</v>
      </c>
    </row>
    <row r="28" spans="1:75" s="34" customFormat="1" x14ac:dyDescent="0.2">
      <c r="A28" s="31" t="s">
        <v>107</v>
      </c>
      <c r="B28" s="38" t="s">
        <v>108</v>
      </c>
      <c r="C28" s="35" t="s">
        <v>109</v>
      </c>
      <c r="D28" s="27" t="s">
        <v>82</v>
      </c>
      <c r="E28" s="27">
        <v>2020</v>
      </c>
      <c r="F28" s="27">
        <v>2020</v>
      </c>
      <c r="G28" s="27">
        <v>2020</v>
      </c>
      <c r="H28" s="30">
        <f>7.8594*1.2</f>
        <v>9.4312799999999992</v>
      </c>
      <c r="I28" s="30">
        <f>7.8594*1.2</f>
        <v>9.4312799999999992</v>
      </c>
      <c r="J28" s="30" t="s">
        <v>82</v>
      </c>
      <c r="K28" s="30">
        <f>6.2338*1.2</f>
        <v>7.4805599999999988</v>
      </c>
      <c r="L28" s="30">
        <f>6.1545*1.2</f>
        <v>7.3853999999999989</v>
      </c>
      <c r="M28" s="30" t="s">
        <v>82</v>
      </c>
      <c r="N28" s="30" t="s">
        <v>82</v>
      </c>
      <c r="O28" s="30" t="s">
        <v>82</v>
      </c>
      <c r="P28" s="30" t="s">
        <v>82</v>
      </c>
      <c r="Q28" s="30" t="s">
        <v>82</v>
      </c>
      <c r="R28" s="30" t="s">
        <v>82</v>
      </c>
      <c r="S28" s="30" t="s">
        <v>82</v>
      </c>
      <c r="T28" s="30">
        <f>7.8594*1.2</f>
        <v>9.4312799999999992</v>
      </c>
      <c r="U28" s="30">
        <f>6.1545*1.2</f>
        <v>7.3853999999999989</v>
      </c>
      <c r="V28" s="30" t="s">
        <v>82</v>
      </c>
      <c r="W28" s="30" t="s">
        <v>82</v>
      </c>
      <c r="X28" s="30" t="s">
        <v>82</v>
      </c>
      <c r="Y28" s="30" t="s">
        <v>82</v>
      </c>
      <c r="Z28" s="30" t="s">
        <v>82</v>
      </c>
      <c r="AA28" s="30" t="s">
        <v>82</v>
      </c>
      <c r="AB28" s="30" t="s">
        <v>82</v>
      </c>
      <c r="AC28" s="30" t="s">
        <v>82</v>
      </c>
      <c r="AD28" s="30" t="s">
        <v>82</v>
      </c>
      <c r="AE28" s="30" t="s">
        <v>82</v>
      </c>
      <c r="AF28" s="30" t="s">
        <v>82</v>
      </c>
      <c r="AG28" s="30" t="s">
        <v>82</v>
      </c>
      <c r="AH28" s="30" t="s">
        <v>82</v>
      </c>
      <c r="AI28" s="30">
        <f t="shared" si="3"/>
        <v>9.4312799999999992</v>
      </c>
      <c r="AJ28" s="30" t="s">
        <v>82</v>
      </c>
      <c r="AK28" s="30" t="s">
        <v>82</v>
      </c>
      <c r="AL28" s="30">
        <f>1.2*7.8594</f>
        <v>9.4312799999999992</v>
      </c>
      <c r="AM28" s="30" t="s">
        <v>82</v>
      </c>
      <c r="AN28" s="30">
        <f>6.2338*1.2</f>
        <v>7.4805599999999988</v>
      </c>
      <c r="AO28" s="30" t="s">
        <v>82</v>
      </c>
      <c r="AP28" s="30" t="s">
        <v>82</v>
      </c>
      <c r="AQ28" s="30">
        <f>6.1545*1.2</f>
        <v>7.3853999999999989</v>
      </c>
      <c r="AR28" s="30" t="s">
        <v>82</v>
      </c>
      <c r="AS28" s="30" t="s">
        <v>82</v>
      </c>
      <c r="AT28" s="30" t="s">
        <v>82</v>
      </c>
      <c r="AU28" s="30" t="s">
        <v>82</v>
      </c>
      <c r="AV28" s="30" t="s">
        <v>82</v>
      </c>
      <c r="AW28" s="30" t="s">
        <v>82</v>
      </c>
      <c r="AX28" s="30" t="s">
        <v>82</v>
      </c>
      <c r="AY28" s="30" t="s">
        <v>82</v>
      </c>
      <c r="AZ28" s="30" t="s">
        <v>82</v>
      </c>
      <c r="BA28" s="30" t="s">
        <v>82</v>
      </c>
      <c r="BB28" s="30" t="s">
        <v>82</v>
      </c>
      <c r="BC28" s="30" t="s">
        <v>82</v>
      </c>
      <c r="BD28" s="30" t="s">
        <v>82</v>
      </c>
      <c r="BE28" s="30" t="s">
        <v>82</v>
      </c>
      <c r="BF28" s="30" t="s">
        <v>82</v>
      </c>
      <c r="BG28" s="30" t="s">
        <v>82</v>
      </c>
      <c r="BH28" s="30" t="s">
        <v>82</v>
      </c>
      <c r="BI28" s="30" t="s">
        <v>82</v>
      </c>
      <c r="BJ28" s="30" t="s">
        <v>82</v>
      </c>
      <c r="BK28" s="30" t="s">
        <v>82</v>
      </c>
      <c r="BL28" s="30" t="s">
        <v>82</v>
      </c>
      <c r="BM28" s="30">
        <f t="shared" si="4"/>
        <v>9.4312799999999992</v>
      </c>
      <c r="BN28" s="30" t="s">
        <v>82</v>
      </c>
      <c r="BO28" s="30" t="s">
        <v>82</v>
      </c>
      <c r="BP28" s="30">
        <f t="shared" si="5"/>
        <v>9.4312799999999992</v>
      </c>
      <c r="BQ28" s="30" t="s">
        <v>82</v>
      </c>
      <c r="BR28" s="30">
        <f t="shared" si="2"/>
        <v>7.4805599999999988</v>
      </c>
      <c r="BS28" s="30" t="s">
        <v>82</v>
      </c>
      <c r="BT28" s="30" t="s">
        <v>82</v>
      </c>
      <c r="BU28" s="30">
        <f t="shared" si="1"/>
        <v>7.4805599999999988</v>
      </c>
      <c r="BV28" s="30" t="s">
        <v>82</v>
      </c>
      <c r="BW28" s="30" t="s">
        <v>82</v>
      </c>
    </row>
    <row r="29" spans="1:75" s="1" customFormat="1" x14ac:dyDescent="0.2">
      <c r="A29" s="31" t="s">
        <v>110</v>
      </c>
      <c r="B29" s="38" t="s">
        <v>111</v>
      </c>
      <c r="C29" s="35" t="s">
        <v>81</v>
      </c>
      <c r="D29" s="27" t="s">
        <v>82</v>
      </c>
      <c r="E29" s="27" t="s">
        <v>82</v>
      </c>
      <c r="F29" s="27" t="s">
        <v>82</v>
      </c>
      <c r="G29" s="27" t="s">
        <v>82</v>
      </c>
      <c r="H29" s="30">
        <f>SUM(H30:H30)</f>
        <v>10.610999999999999</v>
      </c>
      <c r="I29" s="30">
        <f>SUM(I30:I30)</f>
        <v>10.610999999999999</v>
      </c>
      <c r="J29" s="30" t="s">
        <v>82</v>
      </c>
      <c r="K29" s="30">
        <f>SUM(K30:K30)</f>
        <v>5.0719200000000004</v>
      </c>
      <c r="L29" s="30">
        <f>SUM(L30:L30)</f>
        <v>5.0719200000000004</v>
      </c>
      <c r="M29" s="30" t="s">
        <v>82</v>
      </c>
      <c r="N29" s="30" t="s">
        <v>82</v>
      </c>
      <c r="O29" s="30" t="s">
        <v>82</v>
      </c>
      <c r="P29" s="30" t="s">
        <v>82</v>
      </c>
      <c r="Q29" s="30" t="s">
        <v>82</v>
      </c>
      <c r="R29" s="30" t="s">
        <v>82</v>
      </c>
      <c r="S29" s="30" t="s">
        <v>82</v>
      </c>
      <c r="T29" s="30">
        <f>SUM(T30:T30)</f>
        <v>10.610999999999999</v>
      </c>
      <c r="U29" s="30">
        <f>SUM(U30:U30)</f>
        <v>5.0719200000000004</v>
      </c>
      <c r="V29" s="30" t="s">
        <v>82</v>
      </c>
      <c r="W29" s="30" t="s">
        <v>82</v>
      </c>
      <c r="X29" s="30" t="s">
        <v>82</v>
      </c>
      <c r="Y29" s="30" t="s">
        <v>82</v>
      </c>
      <c r="Z29" s="30" t="s">
        <v>82</v>
      </c>
      <c r="AA29" s="30" t="s">
        <v>82</v>
      </c>
      <c r="AB29" s="30" t="s">
        <v>82</v>
      </c>
      <c r="AC29" s="30" t="s">
        <v>82</v>
      </c>
      <c r="AD29" s="30" t="s">
        <v>82</v>
      </c>
      <c r="AE29" s="30" t="s">
        <v>82</v>
      </c>
      <c r="AF29" s="30" t="s">
        <v>82</v>
      </c>
      <c r="AG29" s="30" t="s">
        <v>82</v>
      </c>
      <c r="AH29" s="30" t="s">
        <v>82</v>
      </c>
      <c r="AI29" s="30">
        <f t="shared" si="3"/>
        <v>10.610999999999999</v>
      </c>
      <c r="AJ29" s="30" t="s">
        <v>82</v>
      </c>
      <c r="AK29" s="30" t="s">
        <v>82</v>
      </c>
      <c r="AL29" s="30">
        <f>AL30</f>
        <v>10.610999999999999</v>
      </c>
      <c r="AM29" s="30" t="s">
        <v>82</v>
      </c>
      <c r="AN29" s="30">
        <f>SUM(AN30:AN30)</f>
        <v>5.0719200000000004</v>
      </c>
      <c r="AO29" s="30" t="s">
        <v>82</v>
      </c>
      <c r="AP29" s="30" t="s">
        <v>82</v>
      </c>
      <c r="AQ29" s="30">
        <f>SUM(AQ30:AQ30)</f>
        <v>5.0719200000000004</v>
      </c>
      <c r="AR29" s="30" t="s">
        <v>82</v>
      </c>
      <c r="AS29" s="30" t="s">
        <v>82</v>
      </c>
      <c r="AT29" s="30" t="s">
        <v>82</v>
      </c>
      <c r="AU29" s="30" t="s">
        <v>82</v>
      </c>
      <c r="AV29" s="30" t="s">
        <v>82</v>
      </c>
      <c r="AW29" s="30" t="s">
        <v>82</v>
      </c>
      <c r="AX29" s="30" t="s">
        <v>82</v>
      </c>
      <c r="AY29" s="30" t="s">
        <v>82</v>
      </c>
      <c r="AZ29" s="30" t="s">
        <v>82</v>
      </c>
      <c r="BA29" s="30" t="s">
        <v>82</v>
      </c>
      <c r="BB29" s="30" t="s">
        <v>82</v>
      </c>
      <c r="BC29" s="30" t="s">
        <v>82</v>
      </c>
      <c r="BD29" s="30" t="s">
        <v>82</v>
      </c>
      <c r="BE29" s="30" t="s">
        <v>82</v>
      </c>
      <c r="BF29" s="30" t="s">
        <v>82</v>
      </c>
      <c r="BG29" s="30" t="s">
        <v>82</v>
      </c>
      <c r="BH29" s="30" t="s">
        <v>82</v>
      </c>
      <c r="BI29" s="30" t="s">
        <v>82</v>
      </c>
      <c r="BJ29" s="30" t="s">
        <v>82</v>
      </c>
      <c r="BK29" s="30" t="s">
        <v>82</v>
      </c>
      <c r="BL29" s="30" t="s">
        <v>82</v>
      </c>
      <c r="BM29" s="30">
        <f t="shared" si="4"/>
        <v>10.610999999999999</v>
      </c>
      <c r="BN29" s="30" t="s">
        <v>82</v>
      </c>
      <c r="BO29" s="30" t="s">
        <v>82</v>
      </c>
      <c r="BP29" s="30">
        <f t="shared" si="5"/>
        <v>10.610999999999999</v>
      </c>
      <c r="BQ29" s="30" t="s">
        <v>82</v>
      </c>
      <c r="BR29" s="30">
        <f t="shared" si="2"/>
        <v>5.0719200000000004</v>
      </c>
      <c r="BS29" s="30" t="s">
        <v>82</v>
      </c>
      <c r="BT29" s="30" t="s">
        <v>82</v>
      </c>
      <c r="BU29" s="30">
        <f t="shared" si="1"/>
        <v>5.0719200000000004</v>
      </c>
      <c r="BV29" s="30" t="s">
        <v>82</v>
      </c>
      <c r="BW29" s="30" t="s">
        <v>82</v>
      </c>
    </row>
    <row r="30" spans="1:75" s="34" customFormat="1" x14ac:dyDescent="0.2">
      <c r="A30" s="31" t="s">
        <v>112</v>
      </c>
      <c r="B30" s="38" t="s">
        <v>111</v>
      </c>
      <c r="C30" s="39" t="s">
        <v>113</v>
      </c>
      <c r="D30" s="27" t="s">
        <v>82</v>
      </c>
      <c r="E30" s="27">
        <v>2020</v>
      </c>
      <c r="F30" s="27">
        <v>2020</v>
      </c>
      <c r="G30" s="27">
        <v>2020</v>
      </c>
      <c r="H30" s="30">
        <f>8.8425*1.2</f>
        <v>10.610999999999999</v>
      </c>
      <c r="I30" s="30">
        <f>8.8425*1.2</f>
        <v>10.610999999999999</v>
      </c>
      <c r="J30" s="30" t="s">
        <v>82</v>
      </c>
      <c r="K30" s="30">
        <f>4.2266*1.2</f>
        <v>5.0719200000000004</v>
      </c>
      <c r="L30" s="30">
        <f>4.2266*1.2</f>
        <v>5.0719200000000004</v>
      </c>
      <c r="M30" s="30" t="s">
        <v>82</v>
      </c>
      <c r="N30" s="30" t="s">
        <v>82</v>
      </c>
      <c r="O30" s="30" t="s">
        <v>82</v>
      </c>
      <c r="P30" s="30" t="s">
        <v>82</v>
      </c>
      <c r="Q30" s="30" t="s">
        <v>82</v>
      </c>
      <c r="R30" s="30" t="s">
        <v>82</v>
      </c>
      <c r="S30" s="30" t="s">
        <v>82</v>
      </c>
      <c r="T30" s="30">
        <f>8.8425*1.2</f>
        <v>10.610999999999999</v>
      </c>
      <c r="U30" s="30">
        <f>4.2266*1.2</f>
        <v>5.0719200000000004</v>
      </c>
      <c r="V30" s="30" t="s">
        <v>82</v>
      </c>
      <c r="W30" s="30" t="s">
        <v>82</v>
      </c>
      <c r="X30" s="30" t="s">
        <v>82</v>
      </c>
      <c r="Y30" s="30" t="s">
        <v>82</v>
      </c>
      <c r="Z30" s="30" t="s">
        <v>82</v>
      </c>
      <c r="AA30" s="30" t="s">
        <v>82</v>
      </c>
      <c r="AB30" s="30" t="s">
        <v>82</v>
      </c>
      <c r="AC30" s="30" t="s">
        <v>82</v>
      </c>
      <c r="AD30" s="30" t="s">
        <v>82</v>
      </c>
      <c r="AE30" s="30" t="s">
        <v>82</v>
      </c>
      <c r="AF30" s="30" t="s">
        <v>82</v>
      </c>
      <c r="AG30" s="30" t="s">
        <v>82</v>
      </c>
      <c r="AH30" s="30" t="s">
        <v>82</v>
      </c>
      <c r="AI30" s="30">
        <f t="shared" si="3"/>
        <v>10.610999999999999</v>
      </c>
      <c r="AJ30" s="30" t="s">
        <v>82</v>
      </c>
      <c r="AK30" s="30" t="s">
        <v>82</v>
      </c>
      <c r="AL30" s="30">
        <f>1.2*8.8425</f>
        <v>10.610999999999999</v>
      </c>
      <c r="AM30" s="30" t="s">
        <v>82</v>
      </c>
      <c r="AN30" s="30">
        <f>4.2266*1.2</f>
        <v>5.0719200000000004</v>
      </c>
      <c r="AO30" s="30" t="s">
        <v>82</v>
      </c>
      <c r="AP30" s="30" t="s">
        <v>82</v>
      </c>
      <c r="AQ30" s="30">
        <f>4.2266*1.2</f>
        <v>5.0719200000000004</v>
      </c>
      <c r="AR30" s="30" t="s">
        <v>82</v>
      </c>
      <c r="AS30" s="30" t="s">
        <v>82</v>
      </c>
      <c r="AT30" s="30" t="s">
        <v>82</v>
      </c>
      <c r="AU30" s="30" t="s">
        <v>82</v>
      </c>
      <c r="AV30" s="30" t="s">
        <v>82</v>
      </c>
      <c r="AW30" s="30" t="s">
        <v>82</v>
      </c>
      <c r="AX30" s="30" t="s">
        <v>82</v>
      </c>
      <c r="AY30" s="30" t="s">
        <v>82</v>
      </c>
      <c r="AZ30" s="30" t="s">
        <v>82</v>
      </c>
      <c r="BA30" s="30" t="s">
        <v>82</v>
      </c>
      <c r="BB30" s="30" t="s">
        <v>82</v>
      </c>
      <c r="BC30" s="30" t="s">
        <v>82</v>
      </c>
      <c r="BD30" s="30" t="s">
        <v>82</v>
      </c>
      <c r="BE30" s="30" t="s">
        <v>82</v>
      </c>
      <c r="BF30" s="30" t="s">
        <v>82</v>
      </c>
      <c r="BG30" s="30" t="s">
        <v>82</v>
      </c>
      <c r="BH30" s="30" t="s">
        <v>82</v>
      </c>
      <c r="BI30" s="30" t="s">
        <v>82</v>
      </c>
      <c r="BJ30" s="30" t="s">
        <v>82</v>
      </c>
      <c r="BK30" s="30" t="s">
        <v>82</v>
      </c>
      <c r="BL30" s="30" t="s">
        <v>82</v>
      </c>
      <c r="BM30" s="30">
        <f t="shared" si="4"/>
        <v>10.610999999999999</v>
      </c>
      <c r="BN30" s="30" t="s">
        <v>82</v>
      </c>
      <c r="BO30" s="30" t="s">
        <v>82</v>
      </c>
      <c r="BP30" s="30">
        <f t="shared" si="5"/>
        <v>10.610999999999999</v>
      </c>
      <c r="BQ30" s="30" t="s">
        <v>82</v>
      </c>
      <c r="BR30" s="30">
        <f t="shared" si="2"/>
        <v>5.0719200000000004</v>
      </c>
      <c r="BS30" s="30" t="s">
        <v>82</v>
      </c>
      <c r="BT30" s="30" t="s">
        <v>82</v>
      </c>
      <c r="BU30" s="30">
        <f t="shared" si="1"/>
        <v>5.0719200000000004</v>
      </c>
      <c r="BV30" s="30" t="s">
        <v>82</v>
      </c>
      <c r="BW30" s="30" t="s">
        <v>82</v>
      </c>
    </row>
    <row r="31" spans="1:75" s="1" customFormat="1" ht="25.5" x14ac:dyDescent="0.2">
      <c r="A31" s="31" t="s">
        <v>114</v>
      </c>
      <c r="B31" s="38" t="s">
        <v>115</v>
      </c>
      <c r="C31" s="39" t="s">
        <v>81</v>
      </c>
      <c r="D31" s="27" t="s">
        <v>82</v>
      </c>
      <c r="E31" s="27" t="s">
        <v>82</v>
      </c>
      <c r="F31" s="27" t="s">
        <v>82</v>
      </c>
      <c r="G31" s="27" t="s">
        <v>82</v>
      </c>
      <c r="H31" s="30">
        <f>SUM(H32:H32)</f>
        <v>4.3011599999999994</v>
      </c>
      <c r="I31" s="30">
        <f>SUM(I32:I32)</f>
        <v>4.3011599999999994</v>
      </c>
      <c r="J31" s="30" t="s">
        <v>82</v>
      </c>
      <c r="K31" s="30" t="s">
        <v>82</v>
      </c>
      <c r="L31" s="30" t="s">
        <v>82</v>
      </c>
      <c r="M31" s="30" t="s">
        <v>82</v>
      </c>
      <c r="N31" s="30" t="s">
        <v>82</v>
      </c>
      <c r="O31" s="30" t="s">
        <v>82</v>
      </c>
      <c r="P31" s="30" t="s">
        <v>82</v>
      </c>
      <c r="Q31" s="30" t="s">
        <v>82</v>
      </c>
      <c r="R31" s="30" t="s">
        <v>82</v>
      </c>
      <c r="S31" s="30" t="s">
        <v>82</v>
      </c>
      <c r="T31" s="30">
        <f>SUM(T32:T32)</f>
        <v>4.3011599999999994</v>
      </c>
      <c r="U31" s="30" t="s">
        <v>82</v>
      </c>
      <c r="V31" s="30" t="s">
        <v>82</v>
      </c>
      <c r="W31" s="30" t="s">
        <v>82</v>
      </c>
      <c r="X31" s="30" t="s">
        <v>82</v>
      </c>
      <c r="Y31" s="30" t="s">
        <v>82</v>
      </c>
      <c r="Z31" s="30" t="s">
        <v>82</v>
      </c>
      <c r="AA31" s="30" t="s">
        <v>82</v>
      </c>
      <c r="AB31" s="30" t="s">
        <v>82</v>
      </c>
      <c r="AC31" s="30" t="s">
        <v>82</v>
      </c>
      <c r="AD31" s="30" t="s">
        <v>82</v>
      </c>
      <c r="AE31" s="30" t="s">
        <v>82</v>
      </c>
      <c r="AF31" s="30" t="s">
        <v>82</v>
      </c>
      <c r="AG31" s="30" t="s">
        <v>82</v>
      </c>
      <c r="AH31" s="30" t="s">
        <v>82</v>
      </c>
      <c r="AI31" s="30">
        <f t="shared" si="3"/>
        <v>4.3011599999999994</v>
      </c>
      <c r="AJ31" s="30" t="s">
        <v>82</v>
      </c>
      <c r="AK31" s="30" t="s">
        <v>82</v>
      </c>
      <c r="AL31" s="30">
        <f>AL32</f>
        <v>4.3011599999999994</v>
      </c>
      <c r="AM31" s="30" t="s">
        <v>82</v>
      </c>
      <c r="AN31" s="30" t="s">
        <v>82</v>
      </c>
      <c r="AO31" s="30" t="s">
        <v>82</v>
      </c>
      <c r="AP31" s="30" t="s">
        <v>82</v>
      </c>
      <c r="AQ31" s="30" t="s">
        <v>82</v>
      </c>
      <c r="AR31" s="30" t="s">
        <v>82</v>
      </c>
      <c r="AS31" s="30" t="s">
        <v>82</v>
      </c>
      <c r="AT31" s="30" t="s">
        <v>82</v>
      </c>
      <c r="AU31" s="30" t="s">
        <v>82</v>
      </c>
      <c r="AV31" s="30" t="s">
        <v>82</v>
      </c>
      <c r="AW31" s="30" t="s">
        <v>82</v>
      </c>
      <c r="AX31" s="30" t="s">
        <v>82</v>
      </c>
      <c r="AY31" s="30" t="s">
        <v>82</v>
      </c>
      <c r="AZ31" s="30" t="s">
        <v>82</v>
      </c>
      <c r="BA31" s="30" t="s">
        <v>82</v>
      </c>
      <c r="BB31" s="30" t="s">
        <v>82</v>
      </c>
      <c r="BC31" s="30" t="s">
        <v>82</v>
      </c>
      <c r="BD31" s="30" t="s">
        <v>82</v>
      </c>
      <c r="BE31" s="30" t="s">
        <v>82</v>
      </c>
      <c r="BF31" s="30" t="s">
        <v>82</v>
      </c>
      <c r="BG31" s="30" t="s">
        <v>82</v>
      </c>
      <c r="BH31" s="30" t="s">
        <v>82</v>
      </c>
      <c r="BI31" s="30" t="s">
        <v>82</v>
      </c>
      <c r="BJ31" s="30" t="s">
        <v>82</v>
      </c>
      <c r="BK31" s="30" t="s">
        <v>82</v>
      </c>
      <c r="BL31" s="30" t="s">
        <v>82</v>
      </c>
      <c r="BM31" s="30">
        <f t="shared" si="4"/>
        <v>4.3011599999999994</v>
      </c>
      <c r="BN31" s="30" t="s">
        <v>82</v>
      </c>
      <c r="BO31" s="30" t="s">
        <v>82</v>
      </c>
      <c r="BP31" s="30">
        <f t="shared" si="5"/>
        <v>4.3011599999999994</v>
      </c>
      <c r="BQ31" s="30" t="s">
        <v>82</v>
      </c>
      <c r="BR31" s="30" t="str">
        <f t="shared" si="2"/>
        <v>нд</v>
      </c>
      <c r="BS31" s="30" t="s">
        <v>82</v>
      </c>
      <c r="BT31" s="30" t="s">
        <v>82</v>
      </c>
      <c r="BU31" s="30" t="str">
        <f t="shared" si="1"/>
        <v>нд</v>
      </c>
      <c r="BV31" s="30" t="s">
        <v>82</v>
      </c>
      <c r="BW31" s="30" t="s">
        <v>82</v>
      </c>
    </row>
    <row r="32" spans="1:75" s="34" customFormat="1" x14ac:dyDescent="0.2">
      <c r="A32" s="31" t="s">
        <v>116</v>
      </c>
      <c r="B32" s="38" t="s">
        <v>117</v>
      </c>
      <c r="C32" s="39" t="s">
        <v>118</v>
      </c>
      <c r="D32" s="27" t="s">
        <v>82</v>
      </c>
      <c r="E32" s="27">
        <v>2020</v>
      </c>
      <c r="F32" s="27">
        <v>2020</v>
      </c>
      <c r="G32" s="27">
        <v>2020</v>
      </c>
      <c r="H32" s="30">
        <f>3.5843*1.2</f>
        <v>4.3011599999999994</v>
      </c>
      <c r="I32" s="30">
        <f>3.5843*1.2</f>
        <v>4.3011599999999994</v>
      </c>
      <c r="J32" s="30" t="s">
        <v>82</v>
      </c>
      <c r="K32" s="30" t="s">
        <v>82</v>
      </c>
      <c r="L32" s="30" t="s">
        <v>82</v>
      </c>
      <c r="M32" s="30" t="s">
        <v>82</v>
      </c>
      <c r="N32" s="30" t="s">
        <v>82</v>
      </c>
      <c r="O32" s="30" t="s">
        <v>82</v>
      </c>
      <c r="P32" s="30" t="s">
        <v>82</v>
      </c>
      <c r="Q32" s="30" t="s">
        <v>82</v>
      </c>
      <c r="R32" s="30" t="s">
        <v>82</v>
      </c>
      <c r="S32" s="30" t="s">
        <v>82</v>
      </c>
      <c r="T32" s="30">
        <f>3.5843*1.2</f>
        <v>4.3011599999999994</v>
      </c>
      <c r="U32" s="30" t="s">
        <v>82</v>
      </c>
      <c r="V32" s="30" t="s">
        <v>82</v>
      </c>
      <c r="W32" s="30" t="s">
        <v>82</v>
      </c>
      <c r="X32" s="30" t="s">
        <v>82</v>
      </c>
      <c r="Y32" s="30" t="s">
        <v>82</v>
      </c>
      <c r="Z32" s="30" t="s">
        <v>82</v>
      </c>
      <c r="AA32" s="30" t="s">
        <v>82</v>
      </c>
      <c r="AB32" s="30" t="s">
        <v>82</v>
      </c>
      <c r="AC32" s="30" t="s">
        <v>82</v>
      </c>
      <c r="AD32" s="30" t="s">
        <v>82</v>
      </c>
      <c r="AE32" s="30" t="s">
        <v>82</v>
      </c>
      <c r="AF32" s="30" t="s">
        <v>82</v>
      </c>
      <c r="AG32" s="30" t="s">
        <v>82</v>
      </c>
      <c r="AH32" s="30" t="s">
        <v>82</v>
      </c>
      <c r="AI32" s="30">
        <f t="shared" si="3"/>
        <v>4.3011599999999994</v>
      </c>
      <c r="AJ32" s="30" t="s">
        <v>82</v>
      </c>
      <c r="AK32" s="30" t="s">
        <v>82</v>
      </c>
      <c r="AL32" s="30">
        <f>1.2*3.5843</f>
        <v>4.3011599999999994</v>
      </c>
      <c r="AM32" s="30" t="s">
        <v>82</v>
      </c>
      <c r="AN32" s="30" t="s">
        <v>82</v>
      </c>
      <c r="AO32" s="30" t="s">
        <v>82</v>
      </c>
      <c r="AP32" s="30" t="s">
        <v>82</v>
      </c>
      <c r="AQ32" s="30" t="s">
        <v>82</v>
      </c>
      <c r="AR32" s="30" t="s">
        <v>82</v>
      </c>
      <c r="AS32" s="30" t="s">
        <v>82</v>
      </c>
      <c r="AT32" s="30" t="s">
        <v>82</v>
      </c>
      <c r="AU32" s="30" t="s">
        <v>82</v>
      </c>
      <c r="AV32" s="30" t="s">
        <v>82</v>
      </c>
      <c r="AW32" s="30" t="s">
        <v>82</v>
      </c>
      <c r="AX32" s="30" t="s">
        <v>82</v>
      </c>
      <c r="AY32" s="30" t="s">
        <v>82</v>
      </c>
      <c r="AZ32" s="30" t="s">
        <v>82</v>
      </c>
      <c r="BA32" s="30" t="s">
        <v>82</v>
      </c>
      <c r="BB32" s="30" t="s">
        <v>82</v>
      </c>
      <c r="BC32" s="30" t="s">
        <v>82</v>
      </c>
      <c r="BD32" s="30" t="s">
        <v>82</v>
      </c>
      <c r="BE32" s="30" t="s">
        <v>82</v>
      </c>
      <c r="BF32" s="30" t="s">
        <v>82</v>
      </c>
      <c r="BG32" s="30" t="s">
        <v>82</v>
      </c>
      <c r="BH32" s="30" t="s">
        <v>82</v>
      </c>
      <c r="BI32" s="30" t="s">
        <v>82</v>
      </c>
      <c r="BJ32" s="30" t="s">
        <v>82</v>
      </c>
      <c r="BK32" s="30" t="s">
        <v>82</v>
      </c>
      <c r="BL32" s="30" t="s">
        <v>82</v>
      </c>
      <c r="BM32" s="30">
        <f t="shared" si="4"/>
        <v>4.3011599999999994</v>
      </c>
      <c r="BN32" s="30" t="s">
        <v>82</v>
      </c>
      <c r="BO32" s="30" t="s">
        <v>82</v>
      </c>
      <c r="BP32" s="30">
        <f t="shared" si="5"/>
        <v>4.3011599999999994</v>
      </c>
      <c r="BQ32" s="30" t="s">
        <v>82</v>
      </c>
      <c r="BR32" s="30" t="str">
        <f t="shared" si="2"/>
        <v>нд</v>
      </c>
      <c r="BS32" s="30" t="s">
        <v>82</v>
      </c>
      <c r="BT32" s="30" t="s">
        <v>82</v>
      </c>
      <c r="BU32" s="30" t="str">
        <f t="shared" si="1"/>
        <v>нд</v>
      </c>
      <c r="BV32" s="30" t="s">
        <v>82</v>
      </c>
      <c r="BW32" s="30" t="s">
        <v>82</v>
      </c>
    </row>
    <row r="33" spans="1:75" s="1" customFormat="1" ht="25.5" x14ac:dyDescent="0.2">
      <c r="A33" s="31" t="s">
        <v>119</v>
      </c>
      <c r="B33" s="38" t="s">
        <v>120</v>
      </c>
      <c r="C33" s="39" t="s">
        <v>81</v>
      </c>
      <c r="D33" s="27" t="s">
        <v>82</v>
      </c>
      <c r="E33" s="27" t="s">
        <v>82</v>
      </c>
      <c r="F33" s="27" t="s">
        <v>82</v>
      </c>
      <c r="G33" s="27" t="s">
        <v>82</v>
      </c>
      <c r="H33" s="30">
        <f>SUM(H34:H34)</f>
        <v>1.14432</v>
      </c>
      <c r="I33" s="30">
        <f>SUM(I34:I34)</f>
        <v>1.14432</v>
      </c>
      <c r="J33" s="30" t="s">
        <v>82</v>
      </c>
      <c r="K33" s="30" t="s">
        <v>82</v>
      </c>
      <c r="L33" s="30" t="s">
        <v>82</v>
      </c>
      <c r="M33" s="30" t="s">
        <v>82</v>
      </c>
      <c r="N33" s="30" t="s">
        <v>82</v>
      </c>
      <c r="O33" s="30" t="s">
        <v>82</v>
      </c>
      <c r="P33" s="30" t="s">
        <v>82</v>
      </c>
      <c r="Q33" s="30" t="s">
        <v>82</v>
      </c>
      <c r="R33" s="30" t="s">
        <v>82</v>
      </c>
      <c r="S33" s="30" t="s">
        <v>82</v>
      </c>
      <c r="T33" s="30">
        <f>SUM(T34:T34)</f>
        <v>1.14432</v>
      </c>
      <c r="U33" s="30" t="s">
        <v>82</v>
      </c>
      <c r="V33" s="30" t="s">
        <v>82</v>
      </c>
      <c r="W33" s="30" t="s">
        <v>82</v>
      </c>
      <c r="X33" s="30" t="s">
        <v>82</v>
      </c>
      <c r="Y33" s="30" t="s">
        <v>82</v>
      </c>
      <c r="Z33" s="30" t="s">
        <v>82</v>
      </c>
      <c r="AA33" s="30" t="s">
        <v>82</v>
      </c>
      <c r="AB33" s="30" t="s">
        <v>82</v>
      </c>
      <c r="AC33" s="30" t="s">
        <v>82</v>
      </c>
      <c r="AD33" s="30" t="s">
        <v>82</v>
      </c>
      <c r="AE33" s="30" t="s">
        <v>82</v>
      </c>
      <c r="AF33" s="30" t="s">
        <v>82</v>
      </c>
      <c r="AG33" s="30" t="s">
        <v>82</v>
      </c>
      <c r="AH33" s="30" t="s">
        <v>82</v>
      </c>
      <c r="AI33" s="30">
        <f t="shared" si="3"/>
        <v>1.14432</v>
      </c>
      <c r="AJ33" s="30" t="s">
        <v>82</v>
      </c>
      <c r="AK33" s="30" t="s">
        <v>82</v>
      </c>
      <c r="AL33" s="30">
        <f>AL34</f>
        <v>1.14432</v>
      </c>
      <c r="AM33" s="30" t="s">
        <v>82</v>
      </c>
      <c r="AN33" s="30" t="s">
        <v>82</v>
      </c>
      <c r="AO33" s="30" t="s">
        <v>82</v>
      </c>
      <c r="AP33" s="30" t="s">
        <v>82</v>
      </c>
      <c r="AQ33" s="30" t="s">
        <v>82</v>
      </c>
      <c r="AR33" s="30" t="s">
        <v>82</v>
      </c>
      <c r="AS33" s="30" t="s">
        <v>82</v>
      </c>
      <c r="AT33" s="30" t="s">
        <v>82</v>
      </c>
      <c r="AU33" s="30" t="s">
        <v>82</v>
      </c>
      <c r="AV33" s="30" t="s">
        <v>82</v>
      </c>
      <c r="AW33" s="30" t="s">
        <v>82</v>
      </c>
      <c r="AX33" s="30" t="s">
        <v>82</v>
      </c>
      <c r="AY33" s="30" t="s">
        <v>82</v>
      </c>
      <c r="AZ33" s="30" t="s">
        <v>82</v>
      </c>
      <c r="BA33" s="30" t="s">
        <v>82</v>
      </c>
      <c r="BB33" s="30" t="s">
        <v>82</v>
      </c>
      <c r="BC33" s="30" t="s">
        <v>82</v>
      </c>
      <c r="BD33" s="30" t="s">
        <v>82</v>
      </c>
      <c r="BE33" s="30" t="s">
        <v>82</v>
      </c>
      <c r="BF33" s="30" t="s">
        <v>82</v>
      </c>
      <c r="BG33" s="30" t="s">
        <v>82</v>
      </c>
      <c r="BH33" s="30" t="s">
        <v>82</v>
      </c>
      <c r="BI33" s="30" t="s">
        <v>82</v>
      </c>
      <c r="BJ33" s="30" t="s">
        <v>82</v>
      </c>
      <c r="BK33" s="30" t="s">
        <v>82</v>
      </c>
      <c r="BL33" s="30" t="s">
        <v>82</v>
      </c>
      <c r="BM33" s="30">
        <f t="shared" si="4"/>
        <v>1.14432</v>
      </c>
      <c r="BN33" s="30" t="s">
        <v>82</v>
      </c>
      <c r="BO33" s="30" t="s">
        <v>82</v>
      </c>
      <c r="BP33" s="30">
        <f t="shared" si="5"/>
        <v>1.14432</v>
      </c>
      <c r="BQ33" s="30" t="s">
        <v>82</v>
      </c>
      <c r="BR33" s="30" t="str">
        <f t="shared" si="2"/>
        <v>нд</v>
      </c>
      <c r="BS33" s="30" t="s">
        <v>82</v>
      </c>
      <c r="BT33" s="30" t="s">
        <v>82</v>
      </c>
      <c r="BU33" s="30" t="str">
        <f t="shared" si="1"/>
        <v>нд</v>
      </c>
      <c r="BV33" s="30" t="s">
        <v>82</v>
      </c>
      <c r="BW33" s="30" t="s">
        <v>82</v>
      </c>
    </row>
    <row r="34" spans="1:75" s="34" customFormat="1" x14ac:dyDescent="0.2">
      <c r="A34" s="31" t="s">
        <v>121</v>
      </c>
      <c r="B34" s="38" t="s">
        <v>122</v>
      </c>
      <c r="C34" s="39" t="s">
        <v>123</v>
      </c>
      <c r="D34" s="27" t="s">
        <v>82</v>
      </c>
      <c r="E34" s="27">
        <v>2020</v>
      </c>
      <c r="F34" s="27">
        <v>2020</v>
      </c>
      <c r="G34" s="27">
        <v>2020</v>
      </c>
      <c r="H34" s="30">
        <f>0.9536*1.2</f>
        <v>1.14432</v>
      </c>
      <c r="I34" s="30">
        <f>0.9536*1.2</f>
        <v>1.14432</v>
      </c>
      <c r="J34" s="30" t="s">
        <v>82</v>
      </c>
      <c r="K34" s="30" t="s">
        <v>82</v>
      </c>
      <c r="L34" s="30" t="s">
        <v>82</v>
      </c>
      <c r="M34" s="30" t="s">
        <v>82</v>
      </c>
      <c r="N34" s="30" t="s">
        <v>82</v>
      </c>
      <c r="O34" s="30" t="s">
        <v>82</v>
      </c>
      <c r="P34" s="30" t="s">
        <v>82</v>
      </c>
      <c r="Q34" s="30" t="s">
        <v>82</v>
      </c>
      <c r="R34" s="30" t="s">
        <v>82</v>
      </c>
      <c r="S34" s="30" t="s">
        <v>82</v>
      </c>
      <c r="T34" s="30">
        <f>0.9536*1.2</f>
        <v>1.14432</v>
      </c>
      <c r="U34" s="30" t="s">
        <v>82</v>
      </c>
      <c r="V34" s="30" t="s">
        <v>82</v>
      </c>
      <c r="W34" s="30" t="s">
        <v>82</v>
      </c>
      <c r="X34" s="30" t="s">
        <v>82</v>
      </c>
      <c r="Y34" s="30" t="s">
        <v>82</v>
      </c>
      <c r="Z34" s="30" t="s">
        <v>82</v>
      </c>
      <c r="AA34" s="30" t="s">
        <v>82</v>
      </c>
      <c r="AB34" s="30" t="s">
        <v>82</v>
      </c>
      <c r="AC34" s="30" t="s">
        <v>82</v>
      </c>
      <c r="AD34" s="30" t="s">
        <v>82</v>
      </c>
      <c r="AE34" s="30" t="s">
        <v>82</v>
      </c>
      <c r="AF34" s="30" t="s">
        <v>82</v>
      </c>
      <c r="AG34" s="30" t="s">
        <v>82</v>
      </c>
      <c r="AH34" s="30" t="s">
        <v>82</v>
      </c>
      <c r="AI34" s="30">
        <f t="shared" si="3"/>
        <v>1.14432</v>
      </c>
      <c r="AJ34" s="30" t="s">
        <v>82</v>
      </c>
      <c r="AK34" s="30" t="s">
        <v>82</v>
      </c>
      <c r="AL34" s="30">
        <f>1.2*0.9536</f>
        <v>1.14432</v>
      </c>
      <c r="AM34" s="30" t="s">
        <v>82</v>
      </c>
      <c r="AN34" s="30" t="s">
        <v>82</v>
      </c>
      <c r="AO34" s="30" t="s">
        <v>82</v>
      </c>
      <c r="AP34" s="30" t="s">
        <v>82</v>
      </c>
      <c r="AQ34" s="30" t="s">
        <v>82</v>
      </c>
      <c r="AR34" s="30" t="s">
        <v>82</v>
      </c>
      <c r="AS34" s="30" t="s">
        <v>82</v>
      </c>
      <c r="AT34" s="30" t="s">
        <v>82</v>
      </c>
      <c r="AU34" s="30" t="s">
        <v>82</v>
      </c>
      <c r="AV34" s="30" t="s">
        <v>82</v>
      </c>
      <c r="AW34" s="30" t="s">
        <v>82</v>
      </c>
      <c r="AX34" s="30" t="s">
        <v>82</v>
      </c>
      <c r="AY34" s="30" t="s">
        <v>82</v>
      </c>
      <c r="AZ34" s="30" t="s">
        <v>82</v>
      </c>
      <c r="BA34" s="30" t="s">
        <v>82</v>
      </c>
      <c r="BB34" s="30" t="s">
        <v>82</v>
      </c>
      <c r="BC34" s="30" t="s">
        <v>82</v>
      </c>
      <c r="BD34" s="30" t="s">
        <v>82</v>
      </c>
      <c r="BE34" s="30" t="s">
        <v>82</v>
      </c>
      <c r="BF34" s="30" t="s">
        <v>82</v>
      </c>
      <c r="BG34" s="30" t="s">
        <v>82</v>
      </c>
      <c r="BH34" s="30" t="s">
        <v>82</v>
      </c>
      <c r="BI34" s="30" t="s">
        <v>82</v>
      </c>
      <c r="BJ34" s="30" t="s">
        <v>82</v>
      </c>
      <c r="BK34" s="30" t="s">
        <v>82</v>
      </c>
      <c r="BL34" s="30" t="s">
        <v>82</v>
      </c>
      <c r="BM34" s="30">
        <f t="shared" si="4"/>
        <v>1.14432</v>
      </c>
      <c r="BN34" s="30" t="s">
        <v>82</v>
      </c>
      <c r="BO34" s="30" t="s">
        <v>82</v>
      </c>
      <c r="BP34" s="30">
        <f t="shared" si="5"/>
        <v>1.14432</v>
      </c>
      <c r="BQ34" s="30" t="s">
        <v>82</v>
      </c>
      <c r="BR34" s="30" t="str">
        <f t="shared" si="2"/>
        <v>нд</v>
      </c>
      <c r="BS34" s="30" t="s">
        <v>82</v>
      </c>
      <c r="BT34" s="30" t="s">
        <v>82</v>
      </c>
      <c r="BU34" s="30" t="str">
        <f t="shared" si="1"/>
        <v>нд</v>
      </c>
      <c r="BV34" s="30" t="s">
        <v>82</v>
      </c>
      <c r="BW34" s="30" t="s">
        <v>82</v>
      </c>
    </row>
    <row r="35" spans="1:75" s="1" customFormat="1" ht="25.5" x14ac:dyDescent="0.2">
      <c r="A35" s="31" t="s">
        <v>124</v>
      </c>
      <c r="B35" s="40" t="s">
        <v>125</v>
      </c>
      <c r="C35" s="39" t="s">
        <v>81</v>
      </c>
      <c r="D35" s="27" t="s">
        <v>82</v>
      </c>
      <c r="E35" s="27" t="s">
        <v>82</v>
      </c>
      <c r="F35" s="27" t="s">
        <v>82</v>
      </c>
      <c r="G35" s="27" t="s">
        <v>82</v>
      </c>
      <c r="H35" s="30">
        <f>SUM(H36:H36)</f>
        <v>25.756439999999998</v>
      </c>
      <c r="I35" s="30">
        <f>SUM(I36:I36)</f>
        <v>25.756439999999998</v>
      </c>
      <c r="J35" s="30" t="s">
        <v>82</v>
      </c>
      <c r="K35" s="30" t="s">
        <v>82</v>
      </c>
      <c r="L35" s="30" t="s">
        <v>82</v>
      </c>
      <c r="M35" s="30" t="s">
        <v>82</v>
      </c>
      <c r="N35" s="30" t="s">
        <v>82</v>
      </c>
      <c r="O35" s="30" t="s">
        <v>82</v>
      </c>
      <c r="P35" s="30" t="s">
        <v>82</v>
      </c>
      <c r="Q35" s="30" t="s">
        <v>82</v>
      </c>
      <c r="R35" s="30" t="s">
        <v>82</v>
      </c>
      <c r="S35" s="30" t="s">
        <v>82</v>
      </c>
      <c r="T35" s="30">
        <f>SUM(T36:T36)</f>
        <v>25.756439999999998</v>
      </c>
      <c r="U35" s="30" t="s">
        <v>82</v>
      </c>
      <c r="V35" s="30" t="s">
        <v>82</v>
      </c>
      <c r="W35" s="30" t="s">
        <v>82</v>
      </c>
      <c r="X35" s="30" t="s">
        <v>82</v>
      </c>
      <c r="Y35" s="30" t="s">
        <v>82</v>
      </c>
      <c r="Z35" s="30" t="s">
        <v>82</v>
      </c>
      <c r="AA35" s="30" t="s">
        <v>82</v>
      </c>
      <c r="AB35" s="30" t="s">
        <v>82</v>
      </c>
      <c r="AC35" s="30" t="s">
        <v>82</v>
      </c>
      <c r="AD35" s="30" t="s">
        <v>82</v>
      </c>
      <c r="AE35" s="30" t="s">
        <v>82</v>
      </c>
      <c r="AF35" s="30" t="s">
        <v>82</v>
      </c>
      <c r="AG35" s="30" t="s">
        <v>82</v>
      </c>
      <c r="AH35" s="30" t="s">
        <v>82</v>
      </c>
      <c r="AI35" s="30">
        <f t="shared" si="3"/>
        <v>25.756439999999998</v>
      </c>
      <c r="AJ35" s="30" t="s">
        <v>82</v>
      </c>
      <c r="AK35" s="30" t="s">
        <v>82</v>
      </c>
      <c r="AL35" s="30">
        <f>AL36</f>
        <v>25.756439999999998</v>
      </c>
      <c r="AM35" s="30" t="s">
        <v>82</v>
      </c>
      <c r="AN35" s="30" t="s">
        <v>82</v>
      </c>
      <c r="AO35" s="30" t="s">
        <v>82</v>
      </c>
      <c r="AP35" s="30" t="s">
        <v>82</v>
      </c>
      <c r="AQ35" s="30" t="s">
        <v>82</v>
      </c>
      <c r="AR35" s="30" t="s">
        <v>82</v>
      </c>
      <c r="AS35" s="30" t="s">
        <v>82</v>
      </c>
      <c r="AT35" s="30" t="s">
        <v>82</v>
      </c>
      <c r="AU35" s="30" t="s">
        <v>82</v>
      </c>
      <c r="AV35" s="30" t="s">
        <v>82</v>
      </c>
      <c r="AW35" s="30" t="s">
        <v>82</v>
      </c>
      <c r="AX35" s="30" t="s">
        <v>82</v>
      </c>
      <c r="AY35" s="30" t="s">
        <v>82</v>
      </c>
      <c r="AZ35" s="30" t="s">
        <v>82</v>
      </c>
      <c r="BA35" s="30" t="s">
        <v>82</v>
      </c>
      <c r="BB35" s="30" t="s">
        <v>82</v>
      </c>
      <c r="BC35" s="30" t="s">
        <v>82</v>
      </c>
      <c r="BD35" s="30" t="s">
        <v>82</v>
      </c>
      <c r="BE35" s="30" t="s">
        <v>82</v>
      </c>
      <c r="BF35" s="30" t="s">
        <v>82</v>
      </c>
      <c r="BG35" s="30" t="s">
        <v>82</v>
      </c>
      <c r="BH35" s="30" t="s">
        <v>82</v>
      </c>
      <c r="BI35" s="30" t="s">
        <v>82</v>
      </c>
      <c r="BJ35" s="30" t="s">
        <v>82</v>
      </c>
      <c r="BK35" s="30" t="s">
        <v>82</v>
      </c>
      <c r="BL35" s="30" t="s">
        <v>82</v>
      </c>
      <c r="BM35" s="30">
        <f t="shared" si="4"/>
        <v>25.756439999999998</v>
      </c>
      <c r="BN35" s="30" t="s">
        <v>82</v>
      </c>
      <c r="BO35" s="30" t="s">
        <v>82</v>
      </c>
      <c r="BP35" s="30">
        <f t="shared" si="5"/>
        <v>25.756439999999998</v>
      </c>
      <c r="BQ35" s="30" t="s">
        <v>82</v>
      </c>
      <c r="BR35" s="30" t="str">
        <f t="shared" si="2"/>
        <v>нд</v>
      </c>
      <c r="BS35" s="30" t="s">
        <v>82</v>
      </c>
      <c r="BT35" s="30" t="s">
        <v>82</v>
      </c>
      <c r="BU35" s="30" t="str">
        <f t="shared" si="1"/>
        <v>нд</v>
      </c>
      <c r="BV35" s="30" t="s">
        <v>82</v>
      </c>
      <c r="BW35" s="30" t="s">
        <v>82</v>
      </c>
    </row>
    <row r="36" spans="1:75" s="34" customFormat="1" ht="25.5" x14ac:dyDescent="0.2">
      <c r="A36" s="31" t="s">
        <v>126</v>
      </c>
      <c r="B36" s="40" t="s">
        <v>127</v>
      </c>
      <c r="C36" s="41" t="s">
        <v>128</v>
      </c>
      <c r="D36" s="27" t="s">
        <v>82</v>
      </c>
      <c r="E36" s="27">
        <v>2020</v>
      </c>
      <c r="F36" s="27">
        <v>2020</v>
      </c>
      <c r="G36" s="27">
        <v>2020</v>
      </c>
      <c r="H36" s="30">
        <f>21.4637*1.2</f>
        <v>25.756439999999998</v>
      </c>
      <c r="I36" s="30">
        <f>21.4637*1.2</f>
        <v>25.756439999999998</v>
      </c>
      <c r="J36" s="30" t="s">
        <v>82</v>
      </c>
      <c r="K36" s="30" t="s">
        <v>82</v>
      </c>
      <c r="L36" s="30" t="s">
        <v>82</v>
      </c>
      <c r="M36" s="30" t="s">
        <v>82</v>
      </c>
      <c r="N36" s="30" t="s">
        <v>82</v>
      </c>
      <c r="O36" s="30" t="s">
        <v>82</v>
      </c>
      <c r="P36" s="30" t="s">
        <v>82</v>
      </c>
      <c r="Q36" s="30" t="s">
        <v>82</v>
      </c>
      <c r="R36" s="30" t="s">
        <v>82</v>
      </c>
      <c r="S36" s="30" t="s">
        <v>82</v>
      </c>
      <c r="T36" s="30">
        <f>21.4637*1.2</f>
        <v>25.756439999999998</v>
      </c>
      <c r="U36" s="30" t="s">
        <v>82</v>
      </c>
      <c r="V36" s="30" t="s">
        <v>82</v>
      </c>
      <c r="W36" s="30" t="s">
        <v>82</v>
      </c>
      <c r="X36" s="30" t="s">
        <v>82</v>
      </c>
      <c r="Y36" s="30" t="s">
        <v>82</v>
      </c>
      <c r="Z36" s="30" t="s">
        <v>82</v>
      </c>
      <c r="AA36" s="30" t="s">
        <v>82</v>
      </c>
      <c r="AB36" s="30" t="s">
        <v>82</v>
      </c>
      <c r="AC36" s="30" t="s">
        <v>82</v>
      </c>
      <c r="AD36" s="30" t="s">
        <v>82</v>
      </c>
      <c r="AE36" s="30" t="s">
        <v>82</v>
      </c>
      <c r="AF36" s="30" t="s">
        <v>82</v>
      </c>
      <c r="AG36" s="30" t="s">
        <v>82</v>
      </c>
      <c r="AH36" s="30" t="s">
        <v>82</v>
      </c>
      <c r="AI36" s="30">
        <f t="shared" si="3"/>
        <v>25.756439999999998</v>
      </c>
      <c r="AJ36" s="30" t="s">
        <v>82</v>
      </c>
      <c r="AK36" s="30" t="s">
        <v>82</v>
      </c>
      <c r="AL36" s="30">
        <f>1.2*21.4637</f>
        <v>25.756439999999998</v>
      </c>
      <c r="AM36" s="30" t="s">
        <v>82</v>
      </c>
      <c r="AN36" s="30" t="s">
        <v>82</v>
      </c>
      <c r="AO36" s="30" t="s">
        <v>82</v>
      </c>
      <c r="AP36" s="30" t="s">
        <v>82</v>
      </c>
      <c r="AQ36" s="30" t="s">
        <v>82</v>
      </c>
      <c r="AR36" s="30" t="s">
        <v>82</v>
      </c>
      <c r="AS36" s="30" t="s">
        <v>82</v>
      </c>
      <c r="AT36" s="30" t="s">
        <v>82</v>
      </c>
      <c r="AU36" s="30" t="s">
        <v>82</v>
      </c>
      <c r="AV36" s="30" t="s">
        <v>82</v>
      </c>
      <c r="AW36" s="30" t="s">
        <v>82</v>
      </c>
      <c r="AX36" s="30" t="s">
        <v>82</v>
      </c>
      <c r="AY36" s="30" t="s">
        <v>82</v>
      </c>
      <c r="AZ36" s="30" t="s">
        <v>82</v>
      </c>
      <c r="BA36" s="30" t="s">
        <v>82</v>
      </c>
      <c r="BB36" s="30" t="s">
        <v>82</v>
      </c>
      <c r="BC36" s="30" t="s">
        <v>82</v>
      </c>
      <c r="BD36" s="30" t="s">
        <v>82</v>
      </c>
      <c r="BE36" s="30" t="s">
        <v>82</v>
      </c>
      <c r="BF36" s="30" t="s">
        <v>82</v>
      </c>
      <c r="BG36" s="30" t="s">
        <v>82</v>
      </c>
      <c r="BH36" s="30" t="s">
        <v>82</v>
      </c>
      <c r="BI36" s="30" t="s">
        <v>82</v>
      </c>
      <c r="BJ36" s="30" t="s">
        <v>82</v>
      </c>
      <c r="BK36" s="30" t="s">
        <v>82</v>
      </c>
      <c r="BL36" s="30" t="s">
        <v>82</v>
      </c>
      <c r="BM36" s="30">
        <f t="shared" si="4"/>
        <v>25.756439999999998</v>
      </c>
      <c r="BN36" s="30" t="s">
        <v>82</v>
      </c>
      <c r="BO36" s="30" t="s">
        <v>82</v>
      </c>
      <c r="BP36" s="30">
        <f t="shared" si="5"/>
        <v>25.756439999999998</v>
      </c>
      <c r="BQ36" s="30" t="s">
        <v>82</v>
      </c>
      <c r="BR36" s="30" t="str">
        <f t="shared" si="2"/>
        <v>нд</v>
      </c>
      <c r="BS36" s="30" t="s">
        <v>82</v>
      </c>
      <c r="BT36" s="30" t="s">
        <v>82</v>
      </c>
      <c r="BU36" s="30" t="str">
        <f t="shared" si="1"/>
        <v>нд</v>
      </c>
      <c r="BV36" s="30" t="s">
        <v>82</v>
      </c>
      <c r="BW36" s="30" t="s">
        <v>82</v>
      </c>
    </row>
    <row r="37" spans="1:75" s="1" customFormat="1" x14ac:dyDescent="0.2">
      <c r="A37" s="31" t="s">
        <v>129</v>
      </c>
      <c r="B37" s="40" t="s">
        <v>130</v>
      </c>
      <c r="C37" s="39" t="s">
        <v>81</v>
      </c>
      <c r="D37" s="27" t="s">
        <v>82</v>
      </c>
      <c r="E37" s="27" t="s">
        <v>82</v>
      </c>
      <c r="F37" s="27" t="s">
        <v>82</v>
      </c>
      <c r="G37" s="27" t="s">
        <v>82</v>
      </c>
      <c r="H37" s="30">
        <f>SUM(H38:H38)</f>
        <v>2.12412</v>
      </c>
      <c r="I37" s="30">
        <f>SUM(I38:I38)</f>
        <v>2.12412</v>
      </c>
      <c r="J37" s="30" t="s">
        <v>82</v>
      </c>
      <c r="K37" s="30" t="s">
        <v>82</v>
      </c>
      <c r="L37" s="30" t="s">
        <v>82</v>
      </c>
      <c r="M37" s="30" t="s">
        <v>82</v>
      </c>
      <c r="N37" s="30" t="s">
        <v>82</v>
      </c>
      <c r="O37" s="30" t="s">
        <v>82</v>
      </c>
      <c r="P37" s="30" t="s">
        <v>82</v>
      </c>
      <c r="Q37" s="30" t="s">
        <v>82</v>
      </c>
      <c r="R37" s="30" t="s">
        <v>82</v>
      </c>
      <c r="S37" s="30" t="s">
        <v>82</v>
      </c>
      <c r="T37" s="30">
        <f>SUM(T38:T38)</f>
        <v>2.12412</v>
      </c>
      <c r="U37" s="30" t="s">
        <v>82</v>
      </c>
      <c r="V37" s="30" t="s">
        <v>82</v>
      </c>
      <c r="W37" s="30" t="s">
        <v>82</v>
      </c>
      <c r="X37" s="30" t="s">
        <v>82</v>
      </c>
      <c r="Y37" s="30" t="s">
        <v>82</v>
      </c>
      <c r="Z37" s="30" t="s">
        <v>82</v>
      </c>
      <c r="AA37" s="30" t="s">
        <v>82</v>
      </c>
      <c r="AB37" s="30" t="s">
        <v>82</v>
      </c>
      <c r="AC37" s="30" t="s">
        <v>82</v>
      </c>
      <c r="AD37" s="30" t="s">
        <v>82</v>
      </c>
      <c r="AE37" s="30" t="s">
        <v>82</v>
      </c>
      <c r="AF37" s="30" t="s">
        <v>82</v>
      </c>
      <c r="AG37" s="30" t="s">
        <v>82</v>
      </c>
      <c r="AH37" s="30" t="s">
        <v>82</v>
      </c>
      <c r="AI37" s="30">
        <f t="shared" si="3"/>
        <v>2.12412</v>
      </c>
      <c r="AJ37" s="30" t="s">
        <v>82</v>
      </c>
      <c r="AK37" s="30" t="s">
        <v>82</v>
      </c>
      <c r="AL37" s="30">
        <f>AL38</f>
        <v>2.12412</v>
      </c>
      <c r="AM37" s="30" t="s">
        <v>82</v>
      </c>
      <c r="AN37" s="30" t="s">
        <v>82</v>
      </c>
      <c r="AO37" s="30" t="s">
        <v>82</v>
      </c>
      <c r="AP37" s="30" t="s">
        <v>82</v>
      </c>
      <c r="AQ37" s="30" t="s">
        <v>82</v>
      </c>
      <c r="AR37" s="30" t="s">
        <v>82</v>
      </c>
      <c r="AS37" s="30" t="s">
        <v>82</v>
      </c>
      <c r="AT37" s="30" t="s">
        <v>82</v>
      </c>
      <c r="AU37" s="30" t="s">
        <v>82</v>
      </c>
      <c r="AV37" s="30" t="s">
        <v>82</v>
      </c>
      <c r="AW37" s="30" t="s">
        <v>82</v>
      </c>
      <c r="AX37" s="30" t="s">
        <v>82</v>
      </c>
      <c r="AY37" s="30" t="s">
        <v>82</v>
      </c>
      <c r="AZ37" s="30" t="s">
        <v>82</v>
      </c>
      <c r="BA37" s="30" t="s">
        <v>82</v>
      </c>
      <c r="BB37" s="30" t="s">
        <v>82</v>
      </c>
      <c r="BC37" s="30" t="s">
        <v>82</v>
      </c>
      <c r="BD37" s="30" t="s">
        <v>82</v>
      </c>
      <c r="BE37" s="30" t="s">
        <v>82</v>
      </c>
      <c r="BF37" s="30" t="s">
        <v>82</v>
      </c>
      <c r="BG37" s="30" t="s">
        <v>82</v>
      </c>
      <c r="BH37" s="30" t="s">
        <v>82</v>
      </c>
      <c r="BI37" s="30" t="s">
        <v>82</v>
      </c>
      <c r="BJ37" s="30" t="s">
        <v>82</v>
      </c>
      <c r="BK37" s="30" t="s">
        <v>82</v>
      </c>
      <c r="BL37" s="30" t="s">
        <v>82</v>
      </c>
      <c r="BM37" s="30">
        <f t="shared" si="4"/>
        <v>2.12412</v>
      </c>
      <c r="BN37" s="30" t="s">
        <v>82</v>
      </c>
      <c r="BO37" s="30" t="s">
        <v>82</v>
      </c>
      <c r="BP37" s="30">
        <f t="shared" si="5"/>
        <v>2.12412</v>
      </c>
      <c r="BQ37" s="30" t="s">
        <v>82</v>
      </c>
      <c r="BR37" s="30" t="str">
        <f t="shared" si="2"/>
        <v>нд</v>
      </c>
      <c r="BS37" s="30" t="s">
        <v>82</v>
      </c>
      <c r="BT37" s="30" t="s">
        <v>82</v>
      </c>
      <c r="BU37" s="30" t="str">
        <f t="shared" si="1"/>
        <v>нд</v>
      </c>
      <c r="BV37" s="30" t="s">
        <v>82</v>
      </c>
      <c r="BW37" s="30" t="s">
        <v>82</v>
      </c>
    </row>
    <row r="38" spans="1:75" s="34" customFormat="1" ht="25.5" x14ac:dyDescent="0.2">
      <c r="A38" s="31" t="s">
        <v>131</v>
      </c>
      <c r="B38" s="40" t="s">
        <v>130</v>
      </c>
      <c r="C38" s="41" t="s">
        <v>132</v>
      </c>
      <c r="D38" s="27" t="s">
        <v>82</v>
      </c>
      <c r="E38" s="27">
        <v>2020</v>
      </c>
      <c r="F38" s="27">
        <v>2020</v>
      </c>
      <c r="G38" s="27">
        <v>2020</v>
      </c>
      <c r="H38" s="30">
        <f>1.2*1.7701</f>
        <v>2.12412</v>
      </c>
      <c r="I38" s="30">
        <f>1.2*1.7701</f>
        <v>2.12412</v>
      </c>
      <c r="J38" s="30" t="s">
        <v>82</v>
      </c>
      <c r="K38" s="30" t="s">
        <v>82</v>
      </c>
      <c r="L38" s="30" t="s">
        <v>82</v>
      </c>
      <c r="M38" s="30" t="s">
        <v>82</v>
      </c>
      <c r="N38" s="30" t="s">
        <v>82</v>
      </c>
      <c r="O38" s="30" t="s">
        <v>82</v>
      </c>
      <c r="P38" s="30" t="s">
        <v>82</v>
      </c>
      <c r="Q38" s="30" t="s">
        <v>82</v>
      </c>
      <c r="R38" s="30" t="s">
        <v>82</v>
      </c>
      <c r="S38" s="30" t="s">
        <v>82</v>
      </c>
      <c r="T38" s="30">
        <f>1.2*1.7701</f>
        <v>2.12412</v>
      </c>
      <c r="U38" s="30" t="s">
        <v>82</v>
      </c>
      <c r="V38" s="30" t="s">
        <v>82</v>
      </c>
      <c r="W38" s="30" t="s">
        <v>82</v>
      </c>
      <c r="X38" s="30" t="s">
        <v>82</v>
      </c>
      <c r="Y38" s="30" t="s">
        <v>82</v>
      </c>
      <c r="Z38" s="30" t="s">
        <v>82</v>
      </c>
      <c r="AA38" s="30" t="s">
        <v>82</v>
      </c>
      <c r="AB38" s="30" t="s">
        <v>82</v>
      </c>
      <c r="AC38" s="30" t="s">
        <v>82</v>
      </c>
      <c r="AD38" s="30" t="s">
        <v>82</v>
      </c>
      <c r="AE38" s="30" t="s">
        <v>82</v>
      </c>
      <c r="AF38" s="30" t="s">
        <v>82</v>
      </c>
      <c r="AG38" s="30" t="s">
        <v>82</v>
      </c>
      <c r="AH38" s="30" t="s">
        <v>82</v>
      </c>
      <c r="AI38" s="30">
        <f t="shared" si="3"/>
        <v>2.12412</v>
      </c>
      <c r="AJ38" s="30" t="s">
        <v>82</v>
      </c>
      <c r="AK38" s="30" t="s">
        <v>82</v>
      </c>
      <c r="AL38" s="30">
        <f>1.2*1.7701</f>
        <v>2.12412</v>
      </c>
      <c r="AM38" s="30" t="s">
        <v>82</v>
      </c>
      <c r="AN38" s="30" t="s">
        <v>82</v>
      </c>
      <c r="AO38" s="30" t="s">
        <v>82</v>
      </c>
      <c r="AP38" s="30" t="s">
        <v>82</v>
      </c>
      <c r="AQ38" s="30" t="s">
        <v>82</v>
      </c>
      <c r="AR38" s="30" t="s">
        <v>82</v>
      </c>
      <c r="AS38" s="30" t="s">
        <v>82</v>
      </c>
      <c r="AT38" s="30" t="s">
        <v>82</v>
      </c>
      <c r="AU38" s="30" t="s">
        <v>82</v>
      </c>
      <c r="AV38" s="30" t="s">
        <v>82</v>
      </c>
      <c r="AW38" s="30" t="s">
        <v>82</v>
      </c>
      <c r="AX38" s="30" t="s">
        <v>82</v>
      </c>
      <c r="AY38" s="30" t="s">
        <v>82</v>
      </c>
      <c r="AZ38" s="30" t="s">
        <v>82</v>
      </c>
      <c r="BA38" s="30" t="s">
        <v>82</v>
      </c>
      <c r="BB38" s="30" t="s">
        <v>82</v>
      </c>
      <c r="BC38" s="30" t="s">
        <v>82</v>
      </c>
      <c r="BD38" s="30" t="s">
        <v>82</v>
      </c>
      <c r="BE38" s="30" t="s">
        <v>82</v>
      </c>
      <c r="BF38" s="30" t="s">
        <v>82</v>
      </c>
      <c r="BG38" s="30" t="s">
        <v>82</v>
      </c>
      <c r="BH38" s="30" t="s">
        <v>82</v>
      </c>
      <c r="BI38" s="30" t="s">
        <v>82</v>
      </c>
      <c r="BJ38" s="30" t="s">
        <v>82</v>
      </c>
      <c r="BK38" s="30" t="s">
        <v>82</v>
      </c>
      <c r="BL38" s="30" t="s">
        <v>82</v>
      </c>
      <c r="BM38" s="30">
        <f t="shared" si="4"/>
        <v>2.12412</v>
      </c>
      <c r="BN38" s="30" t="s">
        <v>82</v>
      </c>
      <c r="BO38" s="30" t="s">
        <v>82</v>
      </c>
      <c r="BP38" s="30">
        <f t="shared" si="5"/>
        <v>2.12412</v>
      </c>
      <c r="BQ38" s="30" t="s">
        <v>82</v>
      </c>
      <c r="BR38" s="30" t="str">
        <f t="shared" si="2"/>
        <v>нд</v>
      </c>
      <c r="BS38" s="30" t="s">
        <v>82</v>
      </c>
      <c r="BT38" s="30" t="s">
        <v>82</v>
      </c>
      <c r="BU38" s="30" t="str">
        <f t="shared" si="1"/>
        <v>нд</v>
      </c>
      <c r="BV38" s="30" t="s">
        <v>82</v>
      </c>
      <c r="BW38" s="30" t="s">
        <v>82</v>
      </c>
    </row>
    <row r="39" spans="1:75" s="1" customFormat="1" ht="25.5" x14ac:dyDescent="0.2">
      <c r="A39" s="31" t="s">
        <v>133</v>
      </c>
      <c r="B39" s="40" t="s">
        <v>134</v>
      </c>
      <c r="C39" s="39" t="s">
        <v>81</v>
      </c>
      <c r="D39" s="27" t="s">
        <v>82</v>
      </c>
      <c r="E39" s="27" t="s">
        <v>82</v>
      </c>
      <c r="F39" s="27" t="s">
        <v>82</v>
      </c>
      <c r="G39" s="27" t="s">
        <v>82</v>
      </c>
      <c r="H39" s="30">
        <f>SUM(H40:H40)</f>
        <v>60.002519999999997</v>
      </c>
      <c r="I39" s="30">
        <f>SUM(I40:I40)</f>
        <v>60.002519999999997</v>
      </c>
      <c r="J39" s="30" t="s">
        <v>82</v>
      </c>
      <c r="K39" s="30">
        <f>SUM(K40:K40)</f>
        <v>18.95928</v>
      </c>
      <c r="L39" s="30">
        <f>SUM(L40:L40)</f>
        <v>18.95928</v>
      </c>
      <c r="M39" s="30" t="s">
        <v>82</v>
      </c>
      <c r="N39" s="30" t="s">
        <v>82</v>
      </c>
      <c r="O39" s="30" t="s">
        <v>82</v>
      </c>
      <c r="P39" s="30" t="s">
        <v>82</v>
      </c>
      <c r="Q39" s="30" t="s">
        <v>82</v>
      </c>
      <c r="R39" s="30" t="s">
        <v>82</v>
      </c>
      <c r="S39" s="30" t="s">
        <v>82</v>
      </c>
      <c r="T39" s="30">
        <f>SUM(T40:T40)</f>
        <v>60.002519999999997</v>
      </c>
      <c r="U39" s="30">
        <f>SUM(U40:U40)</f>
        <v>18.95928</v>
      </c>
      <c r="V39" s="30" t="s">
        <v>82</v>
      </c>
      <c r="W39" s="30" t="s">
        <v>82</v>
      </c>
      <c r="X39" s="30" t="s">
        <v>82</v>
      </c>
      <c r="Y39" s="30" t="s">
        <v>82</v>
      </c>
      <c r="Z39" s="30" t="s">
        <v>82</v>
      </c>
      <c r="AA39" s="30" t="s">
        <v>82</v>
      </c>
      <c r="AB39" s="30" t="s">
        <v>82</v>
      </c>
      <c r="AC39" s="30" t="s">
        <v>82</v>
      </c>
      <c r="AD39" s="30" t="s">
        <v>82</v>
      </c>
      <c r="AE39" s="30" t="s">
        <v>82</v>
      </c>
      <c r="AF39" s="30" t="s">
        <v>82</v>
      </c>
      <c r="AG39" s="30" t="s">
        <v>82</v>
      </c>
      <c r="AH39" s="30" t="s">
        <v>82</v>
      </c>
      <c r="AI39" s="30">
        <f t="shared" si="3"/>
        <v>60.002400000000002</v>
      </c>
      <c r="AJ39" s="30" t="s">
        <v>82</v>
      </c>
      <c r="AK39" s="30" t="s">
        <v>82</v>
      </c>
      <c r="AL39" s="30">
        <f>AL40</f>
        <v>60.002400000000002</v>
      </c>
      <c r="AM39" s="30" t="s">
        <v>82</v>
      </c>
      <c r="AN39" s="30">
        <f>SUM(AN40:AN40)</f>
        <v>18.95928</v>
      </c>
      <c r="AO39" s="30" t="s">
        <v>82</v>
      </c>
      <c r="AP39" s="30" t="s">
        <v>82</v>
      </c>
      <c r="AQ39" s="30">
        <f>SUM(AQ40:AQ40)</f>
        <v>18.95928</v>
      </c>
      <c r="AR39" s="30" t="s">
        <v>82</v>
      </c>
      <c r="AS39" s="30" t="s">
        <v>82</v>
      </c>
      <c r="AT39" s="30" t="s">
        <v>82</v>
      </c>
      <c r="AU39" s="30" t="s">
        <v>82</v>
      </c>
      <c r="AV39" s="30" t="s">
        <v>82</v>
      </c>
      <c r="AW39" s="30" t="s">
        <v>82</v>
      </c>
      <c r="AX39" s="30" t="s">
        <v>82</v>
      </c>
      <c r="AY39" s="30" t="s">
        <v>82</v>
      </c>
      <c r="AZ39" s="30" t="s">
        <v>82</v>
      </c>
      <c r="BA39" s="30" t="s">
        <v>82</v>
      </c>
      <c r="BB39" s="30" t="s">
        <v>82</v>
      </c>
      <c r="BC39" s="30" t="s">
        <v>82</v>
      </c>
      <c r="BD39" s="30" t="s">
        <v>82</v>
      </c>
      <c r="BE39" s="30" t="s">
        <v>82</v>
      </c>
      <c r="BF39" s="30" t="s">
        <v>82</v>
      </c>
      <c r="BG39" s="30" t="s">
        <v>82</v>
      </c>
      <c r="BH39" s="30" t="s">
        <v>82</v>
      </c>
      <c r="BI39" s="30" t="s">
        <v>82</v>
      </c>
      <c r="BJ39" s="30" t="s">
        <v>82</v>
      </c>
      <c r="BK39" s="30" t="s">
        <v>82</v>
      </c>
      <c r="BL39" s="30" t="s">
        <v>82</v>
      </c>
      <c r="BM39" s="30">
        <f t="shared" si="4"/>
        <v>60.002400000000002</v>
      </c>
      <c r="BN39" s="30" t="s">
        <v>82</v>
      </c>
      <c r="BO39" s="30" t="s">
        <v>82</v>
      </c>
      <c r="BP39" s="30">
        <f t="shared" si="5"/>
        <v>60.002400000000002</v>
      </c>
      <c r="BQ39" s="30" t="s">
        <v>82</v>
      </c>
      <c r="BR39" s="30">
        <f t="shared" si="2"/>
        <v>18.95928</v>
      </c>
      <c r="BS39" s="30" t="s">
        <v>82</v>
      </c>
      <c r="BT39" s="30" t="s">
        <v>82</v>
      </c>
      <c r="BU39" s="30">
        <f t="shared" si="1"/>
        <v>18.95928</v>
      </c>
      <c r="BV39" s="30" t="s">
        <v>82</v>
      </c>
      <c r="BW39" s="30" t="s">
        <v>82</v>
      </c>
    </row>
    <row r="40" spans="1:75" s="34" customFormat="1" x14ac:dyDescent="0.2">
      <c r="A40" s="31" t="s">
        <v>135</v>
      </c>
      <c r="B40" s="40" t="s">
        <v>136</v>
      </c>
      <c r="C40" s="39" t="s">
        <v>137</v>
      </c>
      <c r="D40" s="27" t="s">
        <v>82</v>
      </c>
      <c r="E40" s="27">
        <v>2020</v>
      </c>
      <c r="F40" s="27">
        <v>2020</v>
      </c>
      <c r="G40" s="27">
        <v>2020</v>
      </c>
      <c r="H40" s="30">
        <f>1.2*50.0021</f>
        <v>60.002519999999997</v>
      </c>
      <c r="I40" s="30">
        <f>1.2*50.0021</f>
        <v>60.002519999999997</v>
      </c>
      <c r="J40" s="30" t="s">
        <v>82</v>
      </c>
      <c r="K40" s="30">
        <f>15.7994*1.2</f>
        <v>18.95928</v>
      </c>
      <c r="L40" s="30">
        <f>15.7994*1.2</f>
        <v>18.95928</v>
      </c>
      <c r="M40" s="30" t="s">
        <v>82</v>
      </c>
      <c r="N40" s="30" t="s">
        <v>82</v>
      </c>
      <c r="O40" s="30" t="s">
        <v>82</v>
      </c>
      <c r="P40" s="30" t="s">
        <v>82</v>
      </c>
      <c r="Q40" s="30" t="s">
        <v>82</v>
      </c>
      <c r="R40" s="30" t="s">
        <v>82</v>
      </c>
      <c r="S40" s="30" t="s">
        <v>82</v>
      </c>
      <c r="T40" s="30">
        <f>1.2*50.0021</f>
        <v>60.002519999999997</v>
      </c>
      <c r="U40" s="30">
        <f>15.7994*1.2</f>
        <v>18.95928</v>
      </c>
      <c r="V40" s="30" t="s">
        <v>82</v>
      </c>
      <c r="W40" s="30" t="s">
        <v>82</v>
      </c>
      <c r="X40" s="30" t="s">
        <v>82</v>
      </c>
      <c r="Y40" s="30" t="s">
        <v>82</v>
      </c>
      <c r="Z40" s="30" t="s">
        <v>82</v>
      </c>
      <c r="AA40" s="30" t="s">
        <v>82</v>
      </c>
      <c r="AB40" s="30" t="s">
        <v>82</v>
      </c>
      <c r="AC40" s="30" t="s">
        <v>82</v>
      </c>
      <c r="AD40" s="30" t="s">
        <v>82</v>
      </c>
      <c r="AE40" s="30" t="s">
        <v>82</v>
      </c>
      <c r="AF40" s="30" t="s">
        <v>82</v>
      </c>
      <c r="AG40" s="30" t="s">
        <v>82</v>
      </c>
      <c r="AH40" s="30" t="s">
        <v>82</v>
      </c>
      <c r="AI40" s="30">
        <f t="shared" si="3"/>
        <v>60.002400000000002</v>
      </c>
      <c r="AJ40" s="30" t="s">
        <v>82</v>
      </c>
      <c r="AK40" s="30" t="s">
        <v>82</v>
      </c>
      <c r="AL40" s="30">
        <f>1.2*50.002</f>
        <v>60.002400000000002</v>
      </c>
      <c r="AM40" s="30" t="s">
        <v>82</v>
      </c>
      <c r="AN40" s="30">
        <f>15.7994*1.2</f>
        <v>18.95928</v>
      </c>
      <c r="AO40" s="30" t="s">
        <v>82</v>
      </c>
      <c r="AP40" s="30" t="s">
        <v>82</v>
      </c>
      <c r="AQ40" s="30">
        <f>15.7994*1.2</f>
        <v>18.95928</v>
      </c>
      <c r="AR40" s="30" t="s">
        <v>82</v>
      </c>
      <c r="AS40" s="30" t="s">
        <v>82</v>
      </c>
      <c r="AT40" s="30" t="s">
        <v>82</v>
      </c>
      <c r="AU40" s="30" t="s">
        <v>82</v>
      </c>
      <c r="AV40" s="30" t="s">
        <v>82</v>
      </c>
      <c r="AW40" s="30" t="s">
        <v>82</v>
      </c>
      <c r="AX40" s="30" t="s">
        <v>82</v>
      </c>
      <c r="AY40" s="30" t="s">
        <v>82</v>
      </c>
      <c r="AZ40" s="30" t="s">
        <v>82</v>
      </c>
      <c r="BA40" s="30" t="s">
        <v>82</v>
      </c>
      <c r="BB40" s="30" t="s">
        <v>82</v>
      </c>
      <c r="BC40" s="30" t="s">
        <v>82</v>
      </c>
      <c r="BD40" s="30" t="s">
        <v>82</v>
      </c>
      <c r="BE40" s="30" t="s">
        <v>82</v>
      </c>
      <c r="BF40" s="30" t="s">
        <v>82</v>
      </c>
      <c r="BG40" s="30" t="s">
        <v>82</v>
      </c>
      <c r="BH40" s="30" t="s">
        <v>82</v>
      </c>
      <c r="BI40" s="30" t="s">
        <v>82</v>
      </c>
      <c r="BJ40" s="30" t="s">
        <v>82</v>
      </c>
      <c r="BK40" s="30" t="s">
        <v>82</v>
      </c>
      <c r="BL40" s="30" t="s">
        <v>82</v>
      </c>
      <c r="BM40" s="30">
        <f t="shared" si="4"/>
        <v>60.002400000000002</v>
      </c>
      <c r="BN40" s="30" t="s">
        <v>82</v>
      </c>
      <c r="BO40" s="30" t="s">
        <v>82</v>
      </c>
      <c r="BP40" s="30">
        <f t="shared" si="5"/>
        <v>60.002400000000002</v>
      </c>
      <c r="BQ40" s="30" t="s">
        <v>82</v>
      </c>
      <c r="BR40" s="30">
        <f t="shared" si="2"/>
        <v>18.95928</v>
      </c>
      <c r="BS40" s="30" t="s">
        <v>82</v>
      </c>
      <c r="BT40" s="30" t="s">
        <v>82</v>
      </c>
      <c r="BU40" s="30">
        <f t="shared" si="1"/>
        <v>18.95928</v>
      </c>
      <c r="BV40" s="30" t="s">
        <v>82</v>
      </c>
      <c r="BW40" s="30" t="s">
        <v>82</v>
      </c>
    </row>
    <row r="41" spans="1:75" ht="22.5" customHeight="1" x14ac:dyDescent="0.2"/>
    <row r="42" spans="1:75" x14ac:dyDescent="0.2">
      <c r="A42" s="69" t="s">
        <v>138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42"/>
      <c r="R42" s="42"/>
      <c r="S42" s="42"/>
      <c r="T42" s="42"/>
      <c r="U42" s="42"/>
    </row>
    <row r="43" spans="1:75" x14ac:dyDescent="0.2">
      <c r="A43" s="70" t="s">
        <v>139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43"/>
      <c r="R43" s="43"/>
      <c r="S43" s="43"/>
      <c r="T43" s="43"/>
      <c r="U43" s="43"/>
    </row>
    <row r="44" spans="1:75" x14ac:dyDescent="0.2">
      <c r="A44" s="70" t="s">
        <v>140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43"/>
      <c r="R44" s="43"/>
      <c r="S44" s="43"/>
      <c r="T44" s="43"/>
      <c r="U44" s="43"/>
    </row>
    <row r="45" spans="1:75" x14ac:dyDescent="0.2">
      <c r="A45" s="70" t="s">
        <v>141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43"/>
      <c r="R45" s="43"/>
      <c r="S45" s="43"/>
      <c r="T45" s="43"/>
      <c r="U45" s="43"/>
    </row>
    <row r="46" spans="1:75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43"/>
      <c r="R46" s="43"/>
      <c r="S46" s="43"/>
      <c r="T46" s="43"/>
      <c r="U46" s="43"/>
      <c r="V46" s="42"/>
    </row>
    <row r="47" spans="1:75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</row>
    <row r="48" spans="1:75" x14ac:dyDescent="0.2"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</row>
    <row r="49" spans="2:22" x14ac:dyDescent="0.2"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</row>
    <row r="50" spans="2:22" x14ac:dyDescent="0.2"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</row>
    <row r="51" spans="2:22" x14ac:dyDescent="0.2"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2:22" x14ac:dyDescent="0.2">
      <c r="B52" s="44"/>
    </row>
    <row r="53" spans="2:22" x14ac:dyDescent="0.2"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</row>
  </sheetData>
  <mergeCells count="49">
    <mergeCell ref="B48:V48"/>
    <mergeCell ref="B49:V49"/>
    <mergeCell ref="B50:V50"/>
    <mergeCell ref="B51:V51"/>
    <mergeCell ref="B53:V53"/>
    <mergeCell ref="A47:P47"/>
    <mergeCell ref="AS12:AW12"/>
    <mergeCell ref="AX12:BB12"/>
    <mergeCell ref="BC12:BG12"/>
    <mergeCell ref="BH12:BL12"/>
    <mergeCell ref="V11:X12"/>
    <mergeCell ref="Y11:AH11"/>
    <mergeCell ref="A42:P42"/>
    <mergeCell ref="A43:P43"/>
    <mergeCell ref="A44:P44"/>
    <mergeCell ref="A45:P45"/>
    <mergeCell ref="A46:P46"/>
    <mergeCell ref="BM12:BQ12"/>
    <mergeCell ref="BR12:BV12"/>
    <mergeCell ref="AN11:BQ11"/>
    <mergeCell ref="BW11:BW13"/>
    <mergeCell ref="H12:J12"/>
    <mergeCell ref="K12:M12"/>
    <mergeCell ref="P12:Q12"/>
    <mergeCell ref="R12:S12"/>
    <mergeCell ref="Y12:AC12"/>
    <mergeCell ref="AD12:AH12"/>
    <mergeCell ref="AI12:AM12"/>
    <mergeCell ref="AN12:AR12"/>
    <mergeCell ref="N11:N13"/>
    <mergeCell ref="O11:O13"/>
    <mergeCell ref="P11:S11"/>
    <mergeCell ref="T11:U12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A6:AH6"/>
    <mergeCell ref="A1:AH1"/>
    <mergeCell ref="A2:AH2"/>
    <mergeCell ref="A3:AH3"/>
    <mergeCell ref="A4:AH4"/>
    <mergeCell ref="A5:AH5"/>
  </mergeCells>
  <printOptions horizontalCentered="1"/>
  <pageMargins left="0.51181102362204722" right="0.47244094488188981" top="0.74803149606299213" bottom="0.51181102362204722" header="0.31496062992125984" footer="0.31496062992125984"/>
  <pageSetup paperSize="8" scale="65" fitToWidth="0" orientation="landscape" r:id="rId1"/>
  <headerFooter differentFirst="1">
    <oddHeader>&amp;C&amp;P</oddHeader>
  </headerFooter>
  <colBreaks count="1" manualBreakCount="1">
    <brk id="34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2020-09-17T12:01:05Z</dcterms:created>
  <dcterms:modified xsi:type="dcterms:W3CDTF">2020-09-22T12:43:56Z</dcterms:modified>
</cp:coreProperties>
</file>